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2.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CABFUN" sheetId="1" r:id="rId5"/>
    <sheet state="visible" name="OFFIHO" sheetId="2" r:id="rId6"/>
    <sheet state="visible" name="OFFICHAIRS" sheetId="3" r:id="rId7"/>
    <sheet state="visible" name="ALBAR" sheetId="4" r:id="rId8"/>
    <sheet state="visible" name="LAUCO " sheetId="5" r:id="rId9"/>
    <sheet state="visible" name="OFIK" sheetId="6" r:id="rId10"/>
  </sheets>
  <definedNames>
    <definedName localSheetId="5" name="IMAG3">#REF!</definedName>
    <definedName localSheetId="4" name="DFBG">#REF!</definedName>
    <definedName localSheetId="0" name="ERBR">#REF!</definedName>
    <definedName localSheetId="5" name="Saldo_final">#REF!</definedName>
    <definedName name="IMAG3">#REF!</definedName>
    <definedName localSheetId="2" name="Pagos_adicionales_programados">#REF!</definedName>
    <definedName localSheetId="0" name="BEB">#REF!</definedName>
    <definedName localSheetId="2" name="Int_acum">#REF!</definedName>
    <definedName localSheetId="0" name="Fecha_de_pago">#REF!</definedName>
    <definedName name="U">#REF!</definedName>
    <definedName localSheetId="2" name="O">#REF!</definedName>
    <definedName localSheetId="2" name="DFBG">#REF!</definedName>
    <definedName localSheetId="1" name="ERBR">#REF!</definedName>
    <definedName localSheetId="2" name="ERBR">#REF!</definedName>
    <definedName localSheetId="2" name="Importe_del_préstamo">#REF!</definedName>
    <definedName localSheetId="5" name="BEB">#REF!</definedName>
    <definedName localSheetId="0" name="Saldo_inicial">#REF!</definedName>
    <definedName localSheetId="0" name="Importe_del_préstamo">#REF!</definedName>
    <definedName localSheetId="4" name="Pago_progr">#REF!</definedName>
    <definedName localSheetId="0" name="Int_acum">#REF!</definedName>
    <definedName localSheetId="4" name="BD">#REF!</definedName>
    <definedName localSheetId="2" name="Saldo_inicial">#REF!</definedName>
    <definedName localSheetId="4" name="Inicio_prestamo">#REF!</definedName>
    <definedName localSheetId="0" name="P">#REF!</definedName>
    <definedName localSheetId="0" name="IMAG1">#REF!</definedName>
    <definedName localSheetId="2" name="SKU">#REF!</definedName>
    <definedName localSheetId="1" name="Impresión_completa">#REF!</definedName>
    <definedName name="O">#REF!</definedName>
    <definedName localSheetId="1" name="Y">#REF!</definedName>
    <definedName localSheetId="0" name="Pago_progr">#REF!</definedName>
    <definedName localSheetId="2" name="IMAG4">#REF!</definedName>
    <definedName localSheetId="0" name="SKU">#REF!</definedName>
    <definedName localSheetId="5" name="IMAG1">#REF!</definedName>
    <definedName localSheetId="5" name="SKU">#REF!</definedName>
    <definedName localSheetId="1" name="A">#REF!</definedName>
    <definedName localSheetId="5" name="Y">#REF!</definedName>
    <definedName localSheetId="4" name="U">#REF!</definedName>
    <definedName name="IMAG4">#REF!</definedName>
    <definedName localSheetId="0" name="IMAG2">#REF!</definedName>
    <definedName localSheetId="0" name="J">#REF!</definedName>
    <definedName localSheetId="2" name="J">#REF!</definedName>
    <definedName localSheetId="0" name="B">#REF!</definedName>
    <definedName name="Núm_pagos_al_año">#REF!</definedName>
    <definedName localSheetId="2" name="B">#REF!</definedName>
    <definedName localSheetId="0" name="Capital">#REF!</definedName>
    <definedName name="V">#REF!</definedName>
    <definedName localSheetId="4" name="BEB">#REF!</definedName>
    <definedName localSheetId="0" name="DFBG">#REF!</definedName>
    <definedName name="Saldo_final">#REF!</definedName>
    <definedName localSheetId="2" name="T4G">#REF!</definedName>
    <definedName localSheetId="1" name="Importe_del_préstamo">#REF!</definedName>
    <definedName localSheetId="5" name="A">#REF!</definedName>
    <definedName localSheetId="4" name="O">#REF!</definedName>
    <definedName localSheetId="4" name="E">#REF!</definedName>
    <definedName localSheetId="4" name="Fecha_de_pago">#REF!</definedName>
    <definedName localSheetId="4" name="T">#REF!</definedName>
    <definedName name="Tasa_de_interés">#REF!</definedName>
    <definedName localSheetId="2" name="T">#REF!</definedName>
    <definedName localSheetId="1" name="V">#REF!</definedName>
    <definedName localSheetId="5" name="U">#REF!</definedName>
    <definedName localSheetId="4" name="Saldo_final">#REF!</definedName>
    <definedName localSheetId="1" name="P">#REF!</definedName>
    <definedName localSheetId="5" name="Núm_pagos_al_año">#REF!</definedName>
    <definedName localSheetId="5" name="Pago_progr">#REF!</definedName>
    <definedName localSheetId="1" name="IMAG4">#REF!</definedName>
    <definedName name="Pago_mensual_programado">#REF!</definedName>
    <definedName localSheetId="1" name="Fecha_de_pago">#REF!</definedName>
    <definedName localSheetId="4" name="Tasa_de_interés">#REF!</definedName>
    <definedName localSheetId="1" name="T4G">#REF!</definedName>
    <definedName localSheetId="4" name="W">#REF!</definedName>
    <definedName localSheetId="5" name="S">#REF!</definedName>
    <definedName localSheetId="1" name="G">#REF!</definedName>
    <definedName name="Importe_del_préstamo">#REF!</definedName>
    <definedName localSheetId="0" name="Interés_total">#REF!</definedName>
    <definedName localSheetId="1" name="Inicio_prestamo">#REF!</definedName>
    <definedName localSheetId="0" name="VF">#REF!</definedName>
    <definedName localSheetId="5" name="E">#REF!</definedName>
    <definedName localSheetId="2" name="IMAG2">#REF!</definedName>
    <definedName localSheetId="2" name="Años_préstamo">#REF!</definedName>
    <definedName localSheetId="2" name="Saldo_final">#REF!</definedName>
    <definedName localSheetId="5" name="Tasa_de_interés_programada">#REF!</definedName>
    <definedName name="T">#REF!</definedName>
    <definedName localSheetId="4" name="S">#REF!</definedName>
    <definedName localSheetId="5" name="Capital">#REF!</definedName>
    <definedName localSheetId="2" name="BD">#REF!</definedName>
    <definedName name="DFBG">#REF!</definedName>
    <definedName localSheetId="4" name="Impresión_completa">#REF!</definedName>
    <definedName localSheetId="2" name="A">#REF!</definedName>
    <definedName localSheetId="0" name="Pago_mensual_programado">#REF!</definedName>
    <definedName localSheetId="0" name="Impresión_completa">#REF!</definedName>
    <definedName localSheetId="5" name="Núm_de_pago">#REF!</definedName>
    <definedName name="Y">#REF!</definedName>
    <definedName localSheetId="4" name="Int_acum">#REF!</definedName>
    <definedName localSheetId="1" name="D">#REF!</definedName>
    <definedName localSheetId="4" name="Pago_total">#REF!</definedName>
    <definedName name="Pago_total">#REF!</definedName>
    <definedName localSheetId="4" name="DC">#REF!</definedName>
    <definedName localSheetId="4" name="Pagos_adicionales_programados">#REF!</definedName>
    <definedName localSheetId="5" name="Int">#REF!</definedName>
    <definedName localSheetId="1" name="Int_acum">#REF!</definedName>
    <definedName name="Int">#REF!</definedName>
    <definedName localSheetId="4" name="SKU">#REF!</definedName>
    <definedName localSheetId="5" name="SDFBRGT">#REF!</definedName>
    <definedName localSheetId="1" name="DC">#REF!</definedName>
    <definedName localSheetId="5" name="Tasa_de_interés">#REF!</definedName>
    <definedName name="Datos">#REF!</definedName>
    <definedName localSheetId="2" name="Tasa_de_interés_programada">#REF!</definedName>
    <definedName localSheetId="1" name="Núm_de_pago">#REF!</definedName>
    <definedName localSheetId="4" name="Datos">#REF!</definedName>
    <definedName localSheetId="0" name="W">#REF!</definedName>
    <definedName localSheetId="5" name="IMAG2">#REF!</definedName>
    <definedName localSheetId="0" name="D">#REF!</definedName>
    <definedName localSheetId="5" name="O">#REF!</definedName>
    <definedName localSheetId="2" name="Inicio_prestamo">#REF!</definedName>
    <definedName localSheetId="2" name="V">#REF!</definedName>
    <definedName localSheetId="1" name="Pago_total">#REF!</definedName>
    <definedName localSheetId="1" name="Interés_total">#REF!</definedName>
    <definedName localSheetId="1" name="Pagos_adicionales_programados">#REF!</definedName>
    <definedName name="BD">#REF!</definedName>
    <definedName localSheetId="5" name="P">#REF!</definedName>
    <definedName localSheetId="2" name="G">#REF!</definedName>
    <definedName localSheetId="5" name="T">#REF!</definedName>
    <definedName name="Saldo_inicial">#REF!</definedName>
    <definedName localSheetId="1" name="Saldo_inicial">#REF!</definedName>
    <definedName localSheetId="0" name="IMAG3">#REF!</definedName>
    <definedName localSheetId="5" name="DFBG">#REF!</definedName>
    <definedName localSheetId="0" name="O">#REF!</definedName>
    <definedName localSheetId="5" name="Años_préstamo">#REF!</definedName>
    <definedName localSheetId="5" name="Interés_total">#REF!</definedName>
    <definedName localSheetId="2" name="X">#REF!</definedName>
    <definedName localSheetId="2" name="Datos">#REF!</definedName>
    <definedName localSheetId="4" name="Núm_de_pago">#REF!</definedName>
    <definedName localSheetId="0" name="BD">#REF!</definedName>
    <definedName localSheetId="5" name="G">#REF!</definedName>
    <definedName name="Int_acum">#REF!</definedName>
    <definedName name="X">#REF!</definedName>
    <definedName localSheetId="4" name="Pago_adicional">#REF!</definedName>
    <definedName localSheetId="4" name="J">#REF!</definedName>
    <definedName localSheetId="1" name="BEB">#REF!</definedName>
    <definedName localSheetId="0" name="Pago_adicional">#REF!</definedName>
    <definedName localSheetId="4" name="VF">#REF!</definedName>
    <definedName localSheetId="4" name="Saldo_inicial">#REF!</definedName>
    <definedName localSheetId="2" name="Pago_total">#REF!</definedName>
    <definedName localSheetId="1" name="U">#REF!</definedName>
    <definedName localSheetId="4" name="IMAG2">#REF!</definedName>
    <definedName localSheetId="0" name="Tasa_de_interés_programada">#REF!</definedName>
    <definedName localSheetId="2" name="VF">#REF!</definedName>
    <definedName name="S">#REF!</definedName>
    <definedName localSheetId="0" name="V">#REF!</definedName>
    <definedName localSheetId="4" name="SDFBRGT">#REF!</definedName>
    <definedName localSheetId="1" name="J">#REF!</definedName>
    <definedName localSheetId="1" name="T">#REF!</definedName>
    <definedName name="SKU">#REF!</definedName>
    <definedName localSheetId="0" name="Núm_pagos_al_año">#REF!</definedName>
    <definedName localSheetId="2" name="Pago_mensual_programado">#REF!</definedName>
    <definedName localSheetId="0" name="Pago_total">#REF!</definedName>
    <definedName name="Tasa_de_interés_programada">#REF!</definedName>
    <definedName localSheetId="4" name="Capital">#REF!</definedName>
    <definedName localSheetId="0" name="Tasa_de_interés">#REF!</definedName>
    <definedName localSheetId="5" name="Pagos_adicionales_programados">#REF!</definedName>
    <definedName name="G">#REF!</definedName>
    <definedName localSheetId="1" name="IMAG1">#REF!</definedName>
    <definedName localSheetId="4" name="B">#REF!</definedName>
    <definedName localSheetId="1" name="IMAG3">#REF!</definedName>
    <definedName localSheetId="1" name="W">#REF!</definedName>
    <definedName localSheetId="1" name="Núm_pagos_al_año">#REF!</definedName>
    <definedName localSheetId="1" name="Pago_adicional">#REF!</definedName>
    <definedName localSheetId="1" name="FOTO">#REF!</definedName>
    <definedName localSheetId="1" name="Saldo_final">#REF!</definedName>
    <definedName localSheetId="2" name="Núm_de_pago">#REF!</definedName>
    <definedName localSheetId="5" name="Fecha_de_pago">#REF!</definedName>
    <definedName name="Pago_progr">#REF!</definedName>
    <definedName localSheetId="5" name="DC">#REF!</definedName>
    <definedName name="D">#REF!</definedName>
    <definedName localSheetId="2" name="U">#REF!</definedName>
    <definedName localSheetId="4" name="V">#REF!</definedName>
    <definedName localSheetId="4" name="T4G">#REF!</definedName>
    <definedName localSheetId="5" name="B">#REF!</definedName>
    <definedName localSheetId="4" name="D">#REF!</definedName>
    <definedName localSheetId="2" name="Tasa_de_interés">#REF!</definedName>
    <definedName localSheetId="1" name="E">#REF!</definedName>
    <definedName localSheetId="4" name="A">#REF!</definedName>
    <definedName localSheetId="0" name="S">#REF!</definedName>
    <definedName localSheetId="0" name="Datos">#REF!</definedName>
    <definedName localSheetId="1" name="DFBG">#REF!</definedName>
    <definedName localSheetId="0" name="X">#REF!</definedName>
    <definedName localSheetId="1" name="B">#REF!</definedName>
    <definedName name="Pago_adicional">#REF!</definedName>
    <definedName name="DC">#REF!</definedName>
    <definedName name="Núm_de_pago">#REF!</definedName>
    <definedName localSheetId="1" name="Pago_mensual_programado">#REF!</definedName>
    <definedName name="VF">#REF!</definedName>
    <definedName localSheetId="2" name="Núm_pagos_al_año">#REF!</definedName>
    <definedName localSheetId="1" name="Tasa_de_interés">#REF!</definedName>
    <definedName localSheetId="2" name="P">#REF!</definedName>
    <definedName localSheetId="5" name="J">#REF!</definedName>
    <definedName localSheetId="5" name="IMAG4">#REF!</definedName>
    <definedName localSheetId="0" name="DC">#REF!</definedName>
    <definedName localSheetId="1" name="Datos">#REF!</definedName>
    <definedName localSheetId="1" name="Años_préstamo">#REF!</definedName>
    <definedName localSheetId="4" name="ERBR">#REF!</definedName>
    <definedName localSheetId="4" name="Tasa_de_interés_programada">#REF!</definedName>
    <definedName localSheetId="4" name="X">#REF!</definedName>
    <definedName localSheetId="0" name="Años_préstamo">#REF!</definedName>
    <definedName localSheetId="2" name="FOTO">#REF!</definedName>
    <definedName localSheetId="4" name="IMAG1">#REF!</definedName>
    <definedName localSheetId="4" name="Pago_mensual_programado">#REF!</definedName>
    <definedName name="BEB">#REF!</definedName>
    <definedName name="IMAG1">#REF!</definedName>
    <definedName name="T4G">#REF!</definedName>
    <definedName name="FOTO">#REF!</definedName>
    <definedName localSheetId="1" name="VF">#REF!</definedName>
    <definedName localSheetId="2" name="Pago_progr">#REF!</definedName>
    <definedName name="ERBR">#REF!</definedName>
    <definedName name="Interés_total">#REF!</definedName>
    <definedName localSheetId="2" name="BEB">#REF!</definedName>
    <definedName localSheetId="1" name="SKU">#REF!</definedName>
    <definedName localSheetId="5" name="V">#REF!</definedName>
    <definedName localSheetId="0" name="A">#REF!</definedName>
    <definedName localSheetId="0" name="FOTO">#REF!</definedName>
    <definedName localSheetId="4" name="Núm_pagos_al_año">#REF!</definedName>
    <definedName localSheetId="0" name="E">#REF!</definedName>
    <definedName name="P">#REF!</definedName>
    <definedName localSheetId="2" name="IMAG1">#REF!</definedName>
    <definedName localSheetId="1" name="Tasa_de_interés_programada">#REF!</definedName>
    <definedName localSheetId="1" name="Int">#REF!</definedName>
    <definedName name="A">#REF!</definedName>
    <definedName localSheetId="0" name="Inicio_prestamo">#REF!</definedName>
    <definedName name="E">#REF!</definedName>
    <definedName localSheetId="0" name="T4G">#REF!</definedName>
    <definedName localSheetId="5" name="Pago_adicional">#REF!</definedName>
    <definedName localSheetId="5" name="Importe_del_préstamo">#REF!</definedName>
    <definedName localSheetId="5" name="T4G">#REF!</definedName>
    <definedName localSheetId="0" name="Y">#REF!</definedName>
    <definedName localSheetId="0" name="Pagos_adicionales_programados">#REF!</definedName>
    <definedName name="IMAG2">#REF!</definedName>
    <definedName localSheetId="5" name="BD">#REF!</definedName>
    <definedName localSheetId="4" name="IMAG3">#REF!</definedName>
    <definedName localSheetId="2" name="E">#REF!</definedName>
    <definedName localSheetId="4" name="P">#REF!</definedName>
    <definedName localSheetId="5" name="VF">#REF!</definedName>
    <definedName localSheetId="4" name="Años_préstamo">#REF!</definedName>
    <definedName localSheetId="5" name="ERBR">#REF!</definedName>
    <definedName name="Impresión_completa">#REF!</definedName>
    <definedName localSheetId="5" name="Impresión_completa">#REF!</definedName>
    <definedName name="Pagos_adicionales_programados">#REF!</definedName>
    <definedName name="Inicio_prestamo">#REF!</definedName>
    <definedName localSheetId="1" name="BD">#REF!</definedName>
    <definedName name="Capital">#REF!</definedName>
    <definedName localSheetId="0" name="T">#REF!</definedName>
    <definedName localSheetId="2" name="D">#REF!</definedName>
    <definedName localSheetId="5" name="D">#REF!</definedName>
    <definedName localSheetId="0" name="U">#REF!</definedName>
    <definedName localSheetId="2" name="Interés_total">#REF!</definedName>
    <definedName localSheetId="1" name="X">#REF!</definedName>
    <definedName localSheetId="0" name="Núm_de_pago">#REF!</definedName>
    <definedName localSheetId="1" name="O">#REF!</definedName>
    <definedName name="Años_préstamo">#REF!</definedName>
    <definedName localSheetId="4" name="Y">#REF!</definedName>
    <definedName localSheetId="1" name="Pago_progr">#REF!</definedName>
    <definedName localSheetId="2" name="W">#REF!</definedName>
    <definedName localSheetId="2" name="SDFBRGT">#REF!</definedName>
    <definedName localSheetId="2" name="Pago_adicional">#REF!</definedName>
    <definedName name="W">#REF!</definedName>
    <definedName localSheetId="2" name="Impresión_completa">#REF!</definedName>
    <definedName localSheetId="5" name="Saldo_inicial">#REF!</definedName>
    <definedName localSheetId="2" name="Fecha_de_pago">#REF!</definedName>
    <definedName localSheetId="5" name="Int_acum">#REF!</definedName>
    <definedName localSheetId="5" name="FOTO">#REF!</definedName>
    <definedName name="SDFBRGT">#REF!</definedName>
    <definedName localSheetId="4" name="G">#REF!</definedName>
    <definedName localSheetId="5" name="Datos">#REF!</definedName>
    <definedName name="B">#REF!</definedName>
    <definedName localSheetId="0" name="Saldo_final">#REF!</definedName>
    <definedName localSheetId="5" name="Pago_total">#REF!</definedName>
    <definedName localSheetId="4" name="FOTO">#REF!</definedName>
    <definedName localSheetId="1" name="SDFBRGT">#REF!</definedName>
    <definedName localSheetId="4" name="IMAG4">#REF!</definedName>
    <definedName localSheetId="2" name="DC">#REF!</definedName>
    <definedName localSheetId="1" name="IMAG2">#REF!</definedName>
    <definedName name="J">#REF!</definedName>
    <definedName localSheetId="2" name="Capital">#REF!</definedName>
    <definedName name="Fecha_de_pago">#REF!</definedName>
    <definedName localSheetId="1" name="S">#REF!</definedName>
    <definedName localSheetId="5" name="Inicio_prestamo">#REF!</definedName>
    <definedName localSheetId="1" name="Capital">#REF!</definedName>
    <definedName localSheetId="4" name="Importe_del_préstamo">#REF!</definedName>
    <definedName localSheetId="0" name="IMAG4">#REF!</definedName>
    <definedName localSheetId="5" name="W">#REF!</definedName>
    <definedName localSheetId="2" name="IMAG3">#REF!</definedName>
    <definedName localSheetId="5" name="X">#REF!</definedName>
    <definedName localSheetId="4" name="Interés_total">#REF!</definedName>
    <definedName localSheetId="5" name="Pago_mensual_programado">#REF!</definedName>
    <definedName localSheetId="0" name="SDFBRGT">#REF!</definedName>
    <definedName localSheetId="0" name="Int">#REF!</definedName>
    <definedName localSheetId="2" name="Int">#REF!</definedName>
    <definedName localSheetId="2" name="S">#REF!</definedName>
    <definedName localSheetId="4" name="Int">#REF!</definedName>
    <definedName localSheetId="2" name="Y">#REF!</definedName>
    <definedName localSheetId="0" name="G">#REF!</definedName>
  </definedNames>
  <calcPr/>
</workbook>
</file>

<file path=xl/sharedStrings.xml><?xml version="1.0" encoding="utf-8"?>
<sst xmlns="http://schemas.openxmlformats.org/spreadsheetml/2006/main" count="2865" uniqueCount="1833">
  <si>
    <t>PARTIDA</t>
  </si>
  <si>
    <t>CANTIDAD</t>
  </si>
  <si>
    <t>MODELO</t>
  </si>
  <si>
    <t>IMAGEN Y DESCRIPCIÓN</t>
  </si>
  <si>
    <t xml:space="preserve">COLOR </t>
  </si>
  <si>
    <t xml:space="preserve">COSTO UNIT. CEDIS </t>
  </si>
  <si>
    <t>PRECIO VD UNIT.</t>
  </si>
  <si>
    <t>SKU LI</t>
  </si>
  <si>
    <t>SLIM</t>
  </si>
  <si>
    <t xml:space="preserve">ACABADOS VARIOS </t>
  </si>
  <si>
    <t>MODELO E</t>
  </si>
  <si>
    <t>ONE</t>
  </si>
  <si>
    <t>YOU</t>
  </si>
  <si>
    <t>TWO</t>
  </si>
  <si>
    <t>THREE</t>
  </si>
  <si>
    <t>MEET YOU</t>
  </si>
  <si>
    <t>CAB MOM</t>
  </si>
  <si>
    <t>Existencia sujeta a disponibilidad a la fecha de captura de pedido, es importante confirmar antes de hacer el pedido.</t>
  </si>
  <si>
    <t>IMAGEN</t>
  </si>
  <si>
    <t>DESCRIPCION</t>
  </si>
  <si>
    <t>MEDIDAS</t>
  </si>
  <si>
    <t xml:space="preserve"> OHE-405 NEGRO</t>
  </si>
  <si>
    <r>
      <rPr>
        <rFont val="Geneva"/>
        <b/>
        <color rgb="FF3F3F3F"/>
        <sz val="8.0"/>
      </rPr>
      <t>base:</t>
    </r>
    <r>
      <rPr>
        <rFont val="Geneva"/>
        <color rgb="FF3F3F3F"/>
        <sz val="8.0"/>
      </rPr>
      <t xml:space="preserve"> estrella de 5 puntas en fundición de aluminio, terminado en aluminio pulido y con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en acero reforzado tipo articulado synchro con anti-shock con palanca de bloqueo, perilla de regulación de tensión para el sistema de reclinación.
</t>
    </r>
    <r>
      <rPr>
        <rFont val="Geneva"/>
        <b/>
        <color rgb="FF3F3F3F"/>
        <sz val="8.0"/>
      </rPr>
      <t>brazos:</t>
    </r>
    <r>
      <rPr>
        <rFont val="Geneva"/>
        <color rgb="FF3F3F3F"/>
        <sz val="8.0"/>
      </rPr>
      <t xml:space="preserve"> de aluminio fundido y pulidos con terminado natural. Acojinados y tapizados en soft revolving leather color chocolate.
</t>
    </r>
    <r>
      <rPr>
        <rFont val="Geneva"/>
        <b/>
        <color rgb="FF3F3F3F"/>
        <sz val="8.0"/>
      </rPr>
      <t>asiento y respaldo:</t>
    </r>
    <r>
      <rPr>
        <rFont val="Geneva"/>
        <color rgb="FF3F3F3F"/>
        <sz val="8.0"/>
      </rPr>
      <t xml:space="preserve"> de respaldo alto con cabecera, hule espuma laminado flexible con densidad de 50 kgs/m3 y alta resilencia.
</t>
    </r>
    <r>
      <rPr>
        <rFont val="Geneva"/>
        <b/>
        <color rgb="FF3F3F3F"/>
        <sz val="8.0"/>
      </rPr>
      <t>tapiz:</t>
    </r>
    <r>
      <rPr>
        <rFont val="Geneva"/>
        <color rgb="FF3F3F3F"/>
        <sz val="8.0"/>
      </rPr>
      <t xml:space="preserve"> en soft revolving leather de color negro.
</t>
    </r>
    <r>
      <rPr>
        <rFont val="Geneva"/>
        <b/>
        <color rgb="FF3F3F3F"/>
        <sz val="8.0"/>
      </rPr>
      <t>peso máximo de resistencia:</t>
    </r>
    <r>
      <rPr>
        <rFont val="Geneva"/>
        <color rgb="FF3F3F3F"/>
        <sz val="8.0"/>
      </rPr>
      <t xml:space="preserve"> 160 kgs.</t>
    </r>
  </si>
  <si>
    <t>Alto:                  1260 mm         Ancho:                 500 mm            Prof:                     500 mm</t>
  </si>
  <si>
    <t xml:space="preserve"> OHV-408 NEGRO </t>
  </si>
  <si>
    <t xml:space="preserve">2 PZ POR CAJA </t>
  </si>
  <si>
    <r>
      <rPr>
        <rFont val="Geneva"/>
        <b/>
        <color rgb="FF3F3F3F"/>
        <sz val="8.0"/>
      </rPr>
      <t>base:</t>
    </r>
    <r>
      <rPr>
        <rFont val="Geneva"/>
        <color rgb="FF3F3F3F"/>
        <sz val="8.0"/>
      </rPr>
      <t xml:space="preserve"> trineo de acero tubular rectangular de 1 1/2" X 3/4", calibre 14; con terminado en cromo. Los brazos son una extensión de las mismas patas, están acojinados y tapizados en soft revolving leather color chocolate.
</t>
    </r>
    <r>
      <rPr>
        <rFont val="Geneva"/>
        <b/>
        <color rgb="FF3F3F3F"/>
        <sz val="8.0"/>
      </rPr>
      <t>asiento y respaldo:</t>
    </r>
    <r>
      <rPr>
        <rFont val="Geneva"/>
        <color rgb="FF3F3F3F"/>
        <sz val="8.0"/>
      </rPr>
      <t xml:space="preserve"> de respaldo bajo, hule espuma laminado flexible con densidad de 50 kgs/m3 y alta resilencia.
</t>
    </r>
    <r>
      <rPr>
        <rFont val="Geneva"/>
        <b/>
        <color rgb="FF3F3F3F"/>
        <sz val="8.0"/>
      </rPr>
      <t>tapiz:</t>
    </r>
    <r>
      <rPr>
        <rFont val="Geneva"/>
        <color rgb="FF3F3F3F"/>
        <sz val="8.0"/>
      </rPr>
      <t xml:space="preserve"> en soft revolving leather de color chocolate.
peso máximo de resistencia: 120 kgs.</t>
    </r>
  </si>
  <si>
    <t xml:space="preserve">NEGRO </t>
  </si>
  <si>
    <t xml:space="preserve"> OHE-305</t>
  </si>
  <si>
    <r>
      <rPr>
        <rFont val="Geneva"/>
        <b/>
        <color rgb="FF3F3F3F"/>
        <sz val="8.0"/>
      </rPr>
      <t xml:space="preserve">Base: </t>
    </r>
    <r>
      <rPr>
        <rFont val="Geneva"/>
        <color rgb="FF3F3F3F"/>
        <sz val="8.0"/>
      </rPr>
      <t xml:space="preserve">estrella de 5 puntas en aluminimo fundido y pulido, rodajas tipo dual. </t>
    </r>
    <r>
      <rPr>
        <rFont val="Geneva"/>
        <b/>
        <color rgb="FF3F3F3F"/>
        <sz val="8.0"/>
      </rPr>
      <t xml:space="preserve">Elevacion: </t>
    </r>
    <r>
      <rPr>
        <rFont val="Geneva"/>
        <color rgb="FF3F3F3F"/>
        <sz val="8.0"/>
      </rPr>
      <t xml:space="preserve">por jmedio de piston neumatico que permita ajustar la altura del asiento. </t>
    </r>
    <r>
      <rPr>
        <rFont val="Geneva"/>
        <b/>
        <color rgb="FF3F3F3F"/>
        <sz val="8.0"/>
      </rPr>
      <t xml:space="preserve">Mecanismo: </t>
    </r>
    <r>
      <rPr>
        <rFont val="Geneva"/>
        <color rgb="FF3F3F3F"/>
        <sz val="8.0"/>
      </rPr>
      <t xml:space="preserve">en acero reforzado tipo rodilla articulado con sistema de reclinacion y palanca de bloqueo, perilla de regulacion de tension para el sistema de reclinacion. Brazos: de aluminio fundido y pulidos con  terminado natural . Acojinados y tapizados en soft revolving leather color negro. </t>
    </r>
    <r>
      <rPr>
        <rFont val="Geneva"/>
        <b/>
        <color rgb="FF3F3F3F"/>
        <sz val="8.0"/>
      </rPr>
      <t xml:space="preserve">Asiento y respaldo: </t>
    </r>
    <r>
      <rPr>
        <rFont val="Geneva"/>
        <color rgb="FF3F3F3F"/>
        <sz val="8.0"/>
      </rPr>
      <t xml:space="preserve">de respaldo alto hule espuma laminado flexible con densidad de kgs/m3 y alta resilencia. </t>
    </r>
    <r>
      <rPr>
        <rFont val="Geneva"/>
        <b/>
        <color rgb="FF3F3F3F"/>
        <sz val="8.0"/>
      </rPr>
      <t xml:space="preserve">tapiz: </t>
    </r>
    <r>
      <rPr>
        <rFont val="Geneva"/>
        <color rgb="FF3F3F3F"/>
        <sz val="8.0"/>
      </rPr>
      <t>en soft revolving leather de color negro.</t>
    </r>
    <r>
      <rPr>
        <rFont val="Geneva"/>
        <b/>
        <color rgb="FF3F3F3F"/>
        <sz val="8.0"/>
      </rPr>
      <t xml:space="preserve"> peso maximo de resistencia: </t>
    </r>
    <r>
      <rPr>
        <rFont val="Geneva"/>
        <color rgb="FF3F3F3F"/>
        <sz val="8.0"/>
      </rPr>
      <t xml:space="preserve">160kgs aproximadamente </t>
    </r>
  </si>
  <si>
    <t>Alto:                  1250 mm         Ancho:                 660 mm            Prof:                     660 mm</t>
  </si>
  <si>
    <t xml:space="preserve">OHV-308NEGRO </t>
  </si>
  <si>
    <t xml:space="preserve">4 PZ POR CAJA </t>
  </si>
  <si>
    <r>
      <rPr>
        <rFont val="Geneva"/>
        <b/>
        <color rgb="FF3F3F3F"/>
        <sz val="8.0"/>
      </rPr>
      <t>Silla visitante Ciani, base:</t>
    </r>
    <r>
      <rPr>
        <rFont val="Geneva"/>
        <color rgb="FF3F3F3F"/>
        <sz val="8.0"/>
      </rPr>
      <t xml:space="preserve"> trineo de acero tubular rectangular de 1 1/2" X 3/4", calibre 14; con terminado en cromo.</t>
    </r>
    <r>
      <rPr>
        <rFont val="Geneva"/>
        <b/>
        <color rgb="FF3F3F3F"/>
        <sz val="8.0"/>
      </rPr>
      <t>brazos:</t>
    </r>
    <r>
      <rPr>
        <rFont val="Geneva"/>
        <color rgb="FF3F3F3F"/>
        <sz val="8.0"/>
      </rPr>
      <t xml:space="preserve"> de aluminio fundido y pulidos con terminado natural. Acojinados y tapizados en soft revolving leather color negro.</t>
    </r>
    <r>
      <rPr>
        <rFont val="Geneva"/>
        <b/>
        <color rgb="FF3F3F3F"/>
        <sz val="8.0"/>
      </rPr>
      <t>asiento y respaldo:</t>
    </r>
    <r>
      <rPr>
        <rFont val="Geneva"/>
        <color rgb="FF3F3F3F"/>
        <sz val="8.0"/>
      </rPr>
      <t xml:space="preserve"> de respaldo alto hule espuma laminado flexible con densidad de 50 kgs/m3 y alta resilencia. </t>
    </r>
    <r>
      <rPr>
        <rFont val="Geneva"/>
        <b/>
        <color rgb="FF3F3F3F"/>
        <sz val="8.0"/>
      </rPr>
      <t>tapiz:</t>
    </r>
    <r>
      <rPr>
        <rFont val="Geneva"/>
        <color rgb="FF3F3F3F"/>
        <sz val="8.0"/>
      </rPr>
      <t xml:space="preserve"> en soft revolving leather de color negro.</t>
    </r>
    <r>
      <rPr>
        <rFont val="Geneva"/>
        <b/>
        <color rgb="FF3F3F3F"/>
        <sz val="8.0"/>
      </rPr>
      <t>peso máximo de resistencia:</t>
    </r>
    <r>
      <rPr>
        <rFont val="Geneva"/>
        <color rgb="FF3F3F3F"/>
        <sz val="8.0"/>
      </rPr>
      <t xml:space="preserve"> 120 kgs.</t>
    </r>
  </si>
  <si>
    <t>Alto:                  970 mm         Ancho:                 550 mm            Prof:                     510 mm</t>
  </si>
  <si>
    <t xml:space="preserve">OHE-205NEGRO </t>
  </si>
  <si>
    <r>
      <rPr>
        <rFont val="Geneva"/>
        <b/>
        <color rgb="FF3F3F3F"/>
        <sz val="8.0"/>
      </rPr>
      <t>base:</t>
    </r>
    <r>
      <rPr>
        <rFont val="Geneva"/>
        <color rgb="FF3F3F3F"/>
        <sz val="8.0"/>
      </rPr>
      <t xml:space="preserve"> estrella de 5 puntas en aluminio fundido y pulido,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en solera de acero tipo articulado de rodilla "knee tilt" con sistema de reclinación y palanca de bloqueo, perilla de regulación de tensión para el sistema de reclinación y palanca de bloqueo para la inclinación del respaldo.</t>
    </r>
    <r>
      <rPr>
        <rFont val="Geneva"/>
        <b/>
        <color rgb="FF3F3F3F"/>
        <sz val="8.0"/>
      </rPr>
      <t>brazos:</t>
    </r>
    <r>
      <rPr>
        <rFont val="Geneva"/>
        <color rgb="FF3F3F3F"/>
        <sz val="8.0"/>
      </rPr>
      <t xml:space="preserve"> de aluminio fundido y pulidos con terminado en cromo.</t>
    </r>
    <r>
      <rPr>
        <rFont val="Geneva"/>
        <b/>
        <color rgb="FF3F3F3F"/>
        <sz val="8.0"/>
      </rPr>
      <t xml:space="preserve">asiento y respaldo: </t>
    </r>
    <r>
      <rPr>
        <rFont val="Geneva"/>
        <color rgb="FF3F3F3F"/>
        <sz val="8.0"/>
      </rPr>
      <t>alto de un sólo corte tensado con la estructura para dar una suspensión única y adaptarse al cuerpo tapizado en soft revolving leather acojinado con hule espuma laminada flexible con densidad de 17 kgs/m3; toda la estructura es de acero tubular con terminado en cromo.</t>
    </r>
    <r>
      <rPr>
        <rFont val="Geneva"/>
        <b/>
        <color rgb="FF3F3F3F"/>
        <sz val="8.0"/>
      </rPr>
      <t>peso máximo de resistencia:</t>
    </r>
    <r>
      <rPr>
        <rFont val="Geneva"/>
        <color rgb="FF3F3F3F"/>
        <sz val="8.0"/>
      </rPr>
      <t xml:space="preserve"> 120 kgs.</t>
    </r>
  </si>
  <si>
    <t>Alto:                  1090 mm         Ancho:                 610 mm            Prof:                     440 mm</t>
  </si>
  <si>
    <t>OHE-203</t>
  </si>
  <si>
    <r>
      <rPr>
        <rFont val="GeNEVEA"/>
        <b/>
        <color rgb="FF3F3F3F"/>
        <sz val="8.0"/>
      </rPr>
      <t>base</t>
    </r>
    <r>
      <rPr>
        <rFont val="GeNEVEA"/>
        <color rgb="FF3F3F3F"/>
        <sz val="8.0"/>
      </rPr>
      <t xml:space="preserve">: estrella de 5 puntas en aluminio fundido y pulido, rodajas tipo dual.
</t>
    </r>
    <r>
      <rPr>
        <rFont val="GeNEVEA"/>
        <b/>
        <color rgb="FF3F3F3F"/>
        <sz val="8.0"/>
      </rPr>
      <t>elevación:</t>
    </r>
    <r>
      <rPr>
        <rFont val="GeNEVEA"/>
        <color rgb="FF3F3F3F"/>
        <sz val="8.0"/>
      </rPr>
      <t xml:space="preserve"> por medio de pistón neumático que permite ajustar la altura del asiento.
</t>
    </r>
    <r>
      <rPr>
        <rFont val="GeNEVEA"/>
        <b/>
        <color rgb="FF3F3F3F"/>
        <sz val="8.0"/>
      </rPr>
      <t xml:space="preserve">mecanismo: </t>
    </r>
    <r>
      <rPr>
        <rFont val="GeNEVEA"/>
        <color rgb="FF3F3F3F"/>
        <sz val="8.0"/>
      </rPr>
      <t xml:space="preserve">en solera de acero tipo articulado de rodilla "knee tilt" con sistema de reclinación y palanca de bloqueo, perilla de regulación de tensión para el sistema de reclinación y palanca de bloqueo para la inclinación del respaldo.
brazos: de aluminio fundido y pulidos con terminado en cromo.
</t>
    </r>
    <r>
      <rPr>
        <rFont val="GeNEVEA"/>
        <b/>
        <color rgb="FF3F3F3F"/>
        <sz val="8.0"/>
      </rPr>
      <t>asiento y respaldo:</t>
    </r>
    <r>
      <rPr>
        <rFont val="GeNEVEA"/>
        <color rgb="FF3F3F3F"/>
        <sz val="8.0"/>
      </rPr>
      <t xml:space="preserve"> bajo de un sólo corte tensado con la estructura para dar una suspensión única y adaptarse al cuerpo tapizado en soft revolving leather acojinado con hule espuma laminada flexible con densidad de 17 kgs/m3; toda la estructura es de acero tubular con terminado en cromo.
</t>
    </r>
    <r>
      <rPr>
        <rFont val="GeNEVEA"/>
        <b/>
        <color rgb="FF3F3F3F"/>
        <sz val="8.0"/>
      </rPr>
      <t>color:</t>
    </r>
    <r>
      <rPr>
        <rFont val="GeNEVEA"/>
        <color rgb="FF3F3F3F"/>
        <sz val="8.0"/>
      </rPr>
      <t xml:space="preserve"> negro.
</t>
    </r>
    <r>
      <rPr>
        <rFont val="GeNEVEA"/>
        <b/>
        <color rgb="FF3F3F3F"/>
        <sz val="8.0"/>
      </rPr>
      <t>peso máximo de resistencia:</t>
    </r>
    <r>
      <rPr>
        <rFont val="GeNEVEA"/>
        <color rgb="FF3F3F3F"/>
        <sz val="8.0"/>
      </rPr>
      <t xml:space="preserve"> 120 kgs.</t>
    </r>
  </si>
  <si>
    <t>Alto:                   920 mm        Frente:                    610 mm            Prof:                        440 mm</t>
  </si>
  <si>
    <t xml:space="preserve">OHV-208NEGRO </t>
  </si>
  <si>
    <r>
      <rPr>
        <rFont val="Geneva"/>
        <b/>
        <color rgb="FF3F3F3F"/>
        <sz val="8.0"/>
      </rPr>
      <t>base</t>
    </r>
    <r>
      <rPr>
        <rFont val="Geneva"/>
        <color rgb="FF3F3F3F"/>
        <sz val="8.0"/>
      </rPr>
      <t>: trineo de acero tubular redondo de 1" de diámetro, calibre 14; con terminado en cromo.</t>
    </r>
    <r>
      <rPr>
        <rFont val="Geneva"/>
        <b/>
        <color rgb="FF3F3F3F"/>
        <sz val="8.0"/>
      </rPr>
      <t>asiento y respaldo:</t>
    </r>
    <r>
      <rPr>
        <rFont val="Geneva"/>
        <color rgb="FF3F3F3F"/>
        <sz val="8.0"/>
      </rPr>
      <t xml:space="preserve"> bajo de un sólo corte tensado con la estructura para dar una suspensión única y adaptarse al cuerpo tapizado en soft revolving leather acojinado con hule espuma laminada flexible; toda la estructura es de acero tubular con terminado en cromo.
</t>
    </r>
    <r>
      <rPr>
        <rFont val="Geneva"/>
        <b/>
        <color rgb="FF3F3F3F"/>
        <sz val="8.0"/>
      </rPr>
      <t>brazos:</t>
    </r>
    <r>
      <rPr>
        <rFont val="Geneva"/>
        <color rgb="FF3F3F3F"/>
        <sz val="8.0"/>
      </rPr>
      <t xml:space="preserve"> de aluminio fundido y pulidos con terminado en cromo.
</t>
    </r>
    <r>
      <rPr>
        <rFont val="Geneva"/>
        <b/>
        <color rgb="FF3F3F3F"/>
        <sz val="8.0"/>
      </rPr>
      <t>peso máximo de resistencia:</t>
    </r>
    <r>
      <rPr>
        <rFont val="Geneva"/>
        <color rgb="FF3F3F3F"/>
        <sz val="8.0"/>
      </rPr>
      <t xml:space="preserve"> 120 kgs</t>
    </r>
  </si>
  <si>
    <t>Alto:                  920 mm         Ancho:                 460 mm            Prof:                     440 mm</t>
  </si>
  <si>
    <t xml:space="preserve">OHE-165NEGRO </t>
  </si>
  <si>
    <r>
      <rPr>
        <rFont val="Geneva"/>
        <b/>
        <color rgb="FF3F3F3F"/>
        <sz val="8.0"/>
      </rPr>
      <t>base:</t>
    </r>
    <r>
      <rPr>
        <rFont val="Geneva"/>
        <color rgb="FF3F3F3F"/>
        <sz val="8.0"/>
      </rPr>
      <t xml:space="preserve"> estrella de 5 puntas en acero fundido y cromado,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en solera de acero tipo basculante con sistema de reclinación y palanca de bloqueo, perilla de regulación de tensión para el sistema de reclinación y palanca de bloqueo para la inclinación del respaldo.
</t>
    </r>
    <r>
      <rPr>
        <rFont val="Geneva"/>
        <b/>
        <color rgb="FF3F3F3F"/>
        <sz val="8.0"/>
      </rPr>
      <t>brazos:</t>
    </r>
    <r>
      <rPr>
        <rFont val="Geneva"/>
        <color rgb="FF3F3F3F"/>
        <sz val="8.0"/>
      </rPr>
      <t xml:space="preserve"> de aluminio fundido y pulidos con terminado natural, con pad de polipropileno rígido de alta resistencia.
</t>
    </r>
    <r>
      <rPr>
        <rFont val="Geneva"/>
        <b/>
        <color rgb="FF3F3F3F"/>
        <sz val="8.0"/>
      </rPr>
      <t>respaldo:</t>
    </r>
    <r>
      <rPr>
        <rFont val="Geneva"/>
        <color rgb="FF3F3F3F"/>
        <sz val="8.0"/>
      </rPr>
      <t xml:space="preserve"> respaldo alto con estructura de acero y base de madera acojinado con hule espuma laminada flexible con densidad de 50 kgs/m³ y alta resilencia.
</t>
    </r>
    <r>
      <rPr>
        <rFont val="Geneva"/>
        <b/>
        <color rgb="FF3F3F3F"/>
        <sz val="8.0"/>
      </rPr>
      <t>asiento:</t>
    </r>
    <r>
      <rPr>
        <rFont val="Geneva"/>
        <color rgb="FF3F3F3F"/>
        <sz val="8.0"/>
      </rPr>
      <t xml:space="preserve"> base de madera acojinado con hule espuma laminada flexible con densidad de 50 kgs/m³ y alta resilencia.
</t>
    </r>
    <r>
      <rPr>
        <rFont val="Geneva"/>
        <b/>
        <color rgb="FF3F3F3F"/>
        <sz val="8.0"/>
      </rPr>
      <t>tapiz:</t>
    </r>
    <r>
      <rPr>
        <rFont val="Geneva"/>
        <color rgb="FF3F3F3F"/>
        <sz val="8.0"/>
      </rPr>
      <t xml:space="preserve"> en soft revolving leather de color negro.
peso máximo de resistencia: 150 kgs. aproximadamente.</t>
    </r>
  </si>
  <si>
    <t>Alto:                  1170 mm         Ancho:                 660 mm            Prof:                     500 mm</t>
  </si>
  <si>
    <t xml:space="preserve">OHE-163NEGRO </t>
  </si>
  <si>
    <r>
      <rPr>
        <rFont val="Geneva"/>
        <b/>
        <color rgb="FF3F3F3F"/>
        <sz val="8.0"/>
      </rPr>
      <t>base:</t>
    </r>
    <r>
      <rPr>
        <rFont val="Geneva"/>
        <color rgb="FF3F3F3F"/>
        <sz val="8.0"/>
      </rPr>
      <t xml:space="preserve"> estrella de 5 puntas en acero fundido y cromado,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en solera de acero tipo basculante con sistema de reclinación y palanca de bloqueo, perilla de regulación de tensión para el sistema de reclinación y palanca de bloqueo para la inclinación del respaldo.
</t>
    </r>
    <r>
      <rPr>
        <rFont val="Geneva"/>
        <b/>
        <color rgb="FF3F3F3F"/>
        <sz val="8.0"/>
      </rPr>
      <t>brazos:</t>
    </r>
    <r>
      <rPr>
        <rFont val="Geneva"/>
        <color rgb="FF3F3F3F"/>
        <sz val="8.0"/>
      </rPr>
      <t xml:space="preserve"> de aluminio fundido y pulidos con terminado natural, con pad de polipropileno rígido de alta resistencia.
</t>
    </r>
    <r>
      <rPr>
        <rFont val="Geneva"/>
        <b/>
        <color rgb="FF3F3F3F"/>
        <sz val="8.0"/>
      </rPr>
      <t>respaldo:</t>
    </r>
    <r>
      <rPr>
        <rFont val="Geneva"/>
        <color rgb="FF3F3F3F"/>
        <sz val="8.0"/>
      </rPr>
      <t xml:space="preserve"> respaldo medio con estructura de acero y base de madera acojinado con hule espuma laminada flexible con densidad de 50 kgs/m³ y alta resilencia.
</t>
    </r>
    <r>
      <rPr>
        <rFont val="Geneva"/>
        <b/>
        <color rgb="FF3F3F3F"/>
        <sz val="8.0"/>
      </rPr>
      <t>asiento:</t>
    </r>
    <r>
      <rPr>
        <rFont val="Geneva"/>
        <color rgb="FF3F3F3F"/>
        <sz val="8.0"/>
      </rPr>
      <t xml:space="preserve"> base de madera acojinado con hule espuma laminada flexible con densidad de 50 kgs/m³ y alta resilencia.
</t>
    </r>
    <r>
      <rPr>
        <rFont val="Geneva"/>
        <b/>
        <color rgb="FF3F3F3F"/>
        <sz val="8.0"/>
      </rPr>
      <t>tapiz:</t>
    </r>
    <r>
      <rPr>
        <rFont val="Geneva"/>
        <color rgb="FF3F3F3F"/>
        <sz val="8.0"/>
      </rPr>
      <t xml:space="preserve"> en soft revolving leather de color negro.
peso máximo de resistencia: 150 kgs. aproximadamente.</t>
    </r>
  </si>
  <si>
    <t>Alto:                  990 mm         Ancho:                 660 mm            Prof:                     500 mm</t>
  </si>
  <si>
    <t>OHE-139</t>
  </si>
  <si>
    <r>
      <rPr>
        <rFont val="Geneva"/>
        <b/>
        <color rgb="FF3F3F3F"/>
        <sz val="8.0"/>
      </rPr>
      <t>base:</t>
    </r>
    <r>
      <rPr>
        <rFont val="Geneva"/>
        <color rgb="FF3F3F3F"/>
        <sz val="8.0"/>
      </rPr>
      <t xml:space="preserve"> estrella de 5 puntas en aluminio fundido y pulido con terminado en cromo, rodajas tipo dual.
</t>
    </r>
    <r>
      <rPr>
        <rFont val="Geneva"/>
        <b/>
        <color rgb="FF3F3F3F"/>
        <sz val="8.0"/>
      </rPr>
      <t>elevación:</t>
    </r>
    <r>
      <rPr>
        <rFont val="Geneva"/>
        <color rgb="FF3F3F3F"/>
        <sz val="8.0"/>
      </rPr>
      <t xml:space="preserve"> por medio de pistón neumático con terminado en cromo que permite ajustar la altura del asiento.
</t>
    </r>
    <r>
      <rPr>
        <rFont val="Geneva"/>
        <b/>
        <color rgb="FF3F3F3F"/>
        <sz val="8.0"/>
      </rPr>
      <t>mecanismo:</t>
    </r>
    <r>
      <rPr>
        <rFont val="Geneva"/>
        <color rgb="FF3F3F3F"/>
        <sz val="8.0"/>
      </rPr>
      <t xml:space="preserve"> en aluminio fundido y pulido con terminado en cromo con palanca de accionamiento y bloqueo del pistón neumático.
</t>
    </r>
    <r>
      <rPr>
        <rFont val="Geneva"/>
        <b/>
        <color rgb="FF3F3F3F"/>
        <sz val="8.0"/>
      </rPr>
      <t xml:space="preserve">asiento, respaldo y brazos: </t>
    </r>
    <r>
      <rPr>
        <rFont val="Geneva"/>
        <color rgb="FF3F3F3F"/>
        <sz val="8.0"/>
      </rPr>
      <t xml:space="preserve">en madera de triplay con hule espuma de poliuretano inyectado flexible con densidad de 60 kgs/m³ y con retardante a la flama y alta resilencia.
</t>
    </r>
    <r>
      <rPr>
        <rFont val="Geneva"/>
        <b/>
        <color rgb="FF3F3F3F"/>
        <sz val="8.0"/>
      </rPr>
      <t>tapiz:</t>
    </r>
    <r>
      <rPr>
        <rFont val="Geneva"/>
        <color rgb="FF3F3F3F"/>
        <sz val="8.0"/>
      </rPr>
      <t xml:space="preserve"> en soft revolving leather negro.
peso máximo de resistencia: 120 kgs</t>
    </r>
  </si>
  <si>
    <t>Alto:                  945 mm         Ancho:                 610 mm            Prof:                     460 mm</t>
  </si>
  <si>
    <t>OHV-140</t>
  </si>
  <si>
    <r>
      <rPr>
        <rFont val="Geneva"/>
        <b/>
        <color rgb="FF3F3F3F"/>
        <sz val="8.0"/>
      </rPr>
      <t xml:space="preserve">base: </t>
    </r>
    <r>
      <rPr>
        <rFont val="Geneva"/>
        <color rgb="FF3F3F3F"/>
        <sz val="8.0"/>
      </rPr>
      <t xml:space="preserve">estrella de 4 puntas en aluminio fundido y pulido con terminado en cromo, con regatones.
</t>
    </r>
    <r>
      <rPr>
        <rFont val="Geneva"/>
        <b/>
        <color rgb="FF3F3F3F"/>
        <sz val="8.0"/>
      </rPr>
      <t>elevación:</t>
    </r>
    <r>
      <rPr>
        <rFont val="Geneva"/>
        <color rgb="FF3F3F3F"/>
        <sz val="8.0"/>
      </rPr>
      <t xml:space="preserve"> por medio de pistón fijo giratorio con terminado en cromo NO permite ajustar la altura del asiento.
</t>
    </r>
    <r>
      <rPr>
        <rFont val="Geneva"/>
        <b/>
        <color rgb="FF3F3F3F"/>
        <sz val="8.0"/>
      </rPr>
      <t>mecanismo:</t>
    </r>
    <r>
      <rPr>
        <rFont val="Geneva"/>
        <color rgb="FF3F3F3F"/>
        <sz val="8.0"/>
      </rPr>
      <t xml:space="preserve"> en aluminio fundido y pulido con terminado en cromo.
asiento, respaldo y brazos: en madera de triplay con hule espuma de poliuretano inyectado flexible con densidad de 60 kgs/m³ y con retardante a la flama y alta resilencia.
</t>
    </r>
    <r>
      <rPr>
        <rFont val="Geneva"/>
        <b/>
        <color rgb="FF3F3F3F"/>
        <sz val="8.0"/>
      </rPr>
      <t xml:space="preserve">tapiz: </t>
    </r>
    <r>
      <rPr>
        <rFont val="Geneva"/>
        <color rgb="FF3F3F3F"/>
        <sz val="8.0"/>
      </rPr>
      <t xml:space="preserve">en soft revolving leather negro.
</t>
    </r>
    <r>
      <rPr>
        <rFont val="Geneva"/>
        <b/>
        <color rgb="FF3F3F3F"/>
        <sz val="8.0"/>
      </rPr>
      <t xml:space="preserve">peso máximo de resistencia: </t>
    </r>
    <r>
      <rPr>
        <rFont val="Geneva"/>
        <color rgb="FF3F3F3F"/>
        <sz val="8.0"/>
      </rPr>
      <t>120 kgs.</t>
    </r>
  </si>
  <si>
    <t>Alto:                  825 mm         Ancho:                 610 mm            Prof:                     460 mm</t>
  </si>
  <si>
    <t>OHE-295</t>
  </si>
  <si>
    <r>
      <rPr>
        <rFont val="Geneva"/>
        <b/>
        <color rgb="FF3F3F3F"/>
        <sz val="8.0"/>
      </rPr>
      <t>base:</t>
    </r>
    <r>
      <rPr>
        <rFont val="Geneva"/>
        <color rgb="FF3F3F3F"/>
        <sz val="8.0"/>
      </rPr>
      <t xml:space="preserve"> estrella de 5 puntas en poliamida con cubierta de lámina de acero terminada en cromo y con rodajas tipo dual.
</t>
    </r>
    <r>
      <rPr>
        <rFont val="Geneva"/>
        <b/>
        <color rgb="FF3F3F3F"/>
        <sz val="8.0"/>
      </rPr>
      <t xml:space="preserve">elevación: </t>
    </r>
    <r>
      <rPr>
        <rFont val="Geneva"/>
        <color rgb="FF3F3F3F"/>
        <sz val="8.0"/>
      </rPr>
      <t xml:space="preserve">por medio de pistón neumático que permite ajustar la altura del asiento.
</t>
    </r>
    <r>
      <rPr>
        <rFont val="Geneva"/>
        <b/>
        <color rgb="FF3F3F3F"/>
        <sz val="8.0"/>
      </rPr>
      <t>mecanismo:</t>
    </r>
    <r>
      <rPr>
        <rFont val="Geneva"/>
        <color rgb="FF3F3F3F"/>
        <sz val="8.0"/>
      </rPr>
      <t xml:space="preserve"> plato de acero reforzado con sistema de reclinación y palanca de bloqueo, perilla de regulación de tensión para el sistema de reclinación.
</t>
    </r>
    <r>
      <rPr>
        <rFont val="Geneva"/>
        <b/>
        <color rgb="FF3F3F3F"/>
        <sz val="8.0"/>
      </rPr>
      <t>brazos:</t>
    </r>
    <r>
      <rPr>
        <rFont val="Geneva"/>
        <color rgb="FF3F3F3F"/>
        <sz val="8.0"/>
      </rPr>
      <t xml:space="preserve"> de polipropileno semi-rígido color negro.
asiento y respaldo: de respaldo alto con bastidor redondo tubular de 1" de diámetro, calibre 16.
</t>
    </r>
    <r>
      <rPr>
        <rFont val="Geneva"/>
        <b/>
        <color rgb="FF3F3F3F"/>
        <sz val="8.0"/>
      </rPr>
      <t xml:space="preserve">tapiz: </t>
    </r>
    <r>
      <rPr>
        <rFont val="Geneva"/>
        <color rgb="FF3F3F3F"/>
        <sz val="8.0"/>
      </rPr>
      <t xml:space="preserve">en malla de color negro.
</t>
    </r>
    <r>
      <rPr>
        <rFont val="Geneva"/>
        <b/>
        <color rgb="FF3F3F3F"/>
        <sz val="8.0"/>
      </rPr>
      <t>peso máximo de resistencia</t>
    </r>
    <r>
      <rPr>
        <rFont val="Geneva"/>
        <color rgb="FF3F3F3F"/>
        <sz val="8.0"/>
      </rPr>
      <t>: 120 kgs.</t>
    </r>
  </si>
  <si>
    <t>Alto:                  1210 mm         Ancho:                 600mm            Prof:                     445 mm</t>
  </si>
  <si>
    <t>OHE-293</t>
  </si>
  <si>
    <r>
      <rPr>
        <rFont val="Geneva"/>
        <b/>
        <color rgb="FF3F3F3F"/>
        <sz val="8.0"/>
      </rPr>
      <t>base:</t>
    </r>
    <r>
      <rPr>
        <rFont val="Geneva"/>
        <color rgb="FF3F3F3F"/>
        <sz val="8.0"/>
      </rPr>
      <t xml:space="preserve"> estrella de 5 puntas en poliamida con cubierta de lámina de acero terminada en cromo y con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plato de acero reforzado con sistema de reclinación y palanca de bloqueo, perilla de regulación de tensión para el sistema de reclinación.
</t>
    </r>
    <r>
      <rPr>
        <rFont val="Geneva"/>
        <b/>
        <color rgb="FF3F3F3F"/>
        <sz val="8.0"/>
      </rPr>
      <t>brazos:</t>
    </r>
    <r>
      <rPr>
        <rFont val="Geneva"/>
        <color rgb="FF3F3F3F"/>
        <sz val="8.0"/>
      </rPr>
      <t xml:space="preserve"> de polipropileno semi-rígido color negro.
asiento y respaldo: de respaldo bajo con bastidor redondo tubular de 1" de diámetro, calibre 16.
</t>
    </r>
    <r>
      <rPr>
        <rFont val="Geneva"/>
        <b/>
        <color rgb="FF3F3F3F"/>
        <sz val="8.0"/>
      </rPr>
      <t>tapiz:</t>
    </r>
    <r>
      <rPr>
        <rFont val="Geneva"/>
        <color rgb="FF3F3F3F"/>
        <sz val="8.0"/>
      </rPr>
      <t xml:space="preserve"> en malla de color negro.
</t>
    </r>
    <r>
      <rPr>
        <rFont val="Geneva"/>
        <b/>
        <color rgb="FF3F3F3F"/>
        <sz val="8.0"/>
      </rPr>
      <t>peso máximo de resistencia:</t>
    </r>
    <r>
      <rPr>
        <rFont val="Geneva"/>
        <color rgb="FF3F3F3F"/>
        <sz val="8.0"/>
      </rPr>
      <t xml:space="preserve"> 120 kgs.</t>
    </r>
  </si>
  <si>
    <t>Alto:                  995 mm         Ancho:                 600mm            Prof:                     445 mm</t>
  </si>
  <si>
    <t>OHV-298</t>
  </si>
  <si>
    <t xml:space="preserve">3 PZ POR CAJA </t>
  </si>
  <si>
    <r>
      <rPr>
        <rFont val="Geneva"/>
        <b/>
        <color rgb="FF3F3F3F"/>
        <sz val="8.0"/>
      </rPr>
      <t>base:</t>
    </r>
    <r>
      <rPr>
        <rFont val="Geneva"/>
        <color rgb="FF3F3F3F"/>
        <sz val="8.0"/>
      </rPr>
      <t xml:space="preserve"> trineo de acero tubular redondo de 1 1/8" de diámetro, calibre 14; con terminado en cromo.
</t>
    </r>
    <r>
      <rPr>
        <rFont val="Geneva"/>
        <b/>
        <color rgb="FF3F3F3F"/>
        <sz val="8.0"/>
      </rPr>
      <t>brazos:</t>
    </r>
    <r>
      <rPr>
        <rFont val="Geneva"/>
        <color rgb="FF3F3F3F"/>
        <sz val="8.0"/>
      </rPr>
      <t xml:space="preserve"> de polipropileno semi-rígido color negro.
asiento y respaldo: de respaldo bajo con bastidor redondo tubular de 1" de diámetro, calibre 16.
</t>
    </r>
    <r>
      <rPr>
        <rFont val="Geneva"/>
        <b/>
        <color rgb="FF3F3F3F"/>
        <sz val="8.0"/>
      </rPr>
      <t>tapiz:</t>
    </r>
    <r>
      <rPr>
        <rFont val="Geneva"/>
        <color rgb="FF3F3F3F"/>
        <sz val="8.0"/>
      </rPr>
      <t xml:space="preserve"> en malla de color negro.
</t>
    </r>
    <r>
      <rPr>
        <rFont val="Geneva"/>
        <b/>
        <color rgb="FF3F3F3F"/>
        <sz val="8.0"/>
      </rPr>
      <t>peso máximo de resistencia:</t>
    </r>
    <r>
      <rPr>
        <rFont val="Geneva"/>
        <color rgb="FF3F3F3F"/>
        <sz val="8.0"/>
      </rPr>
      <t xml:space="preserve"> 120 kgs.</t>
    </r>
  </si>
  <si>
    <t>OHE-805BLANCO</t>
  </si>
  <si>
    <r>
      <rPr>
        <rFont val="Geneva"/>
        <b/>
        <color rgb="FF3F3F3F"/>
        <sz val="8.0"/>
      </rPr>
      <t>base:</t>
    </r>
    <r>
      <rPr>
        <rFont val="Geneva"/>
        <color rgb="FF3F3F3F"/>
        <sz val="8.0"/>
      </rPr>
      <t xml:space="preserve"> estrella de 5 puntas en poliamida, rodajas tipo dual.
</t>
    </r>
    <r>
      <rPr>
        <rFont val="Geneva"/>
        <b/>
        <color rgb="FF3F3F3F"/>
        <sz val="8.0"/>
      </rPr>
      <t>elevación:</t>
    </r>
    <r>
      <rPr>
        <rFont val="Geneva"/>
        <color rgb="FF3F3F3F"/>
        <sz val="8.0"/>
      </rPr>
      <t xml:space="preserve"> por medio de pistón neumático que permite ajustar la altura del asiento.
</t>
    </r>
    <r>
      <rPr>
        <rFont val="Geneva"/>
        <b/>
        <color rgb="FF3F3F3F"/>
        <sz val="8.0"/>
      </rPr>
      <t>mecanismo:</t>
    </r>
    <r>
      <rPr>
        <rFont val="Geneva"/>
        <color rgb="FF3F3F3F"/>
        <sz val="8.0"/>
      </rPr>
      <t xml:space="preserve"> de acero reforzado tipo articulado synchro inteligente con anti-shock y slider con palanca de bloqueo del pistón neumático, con palanca de bloqueo de el ángulo del respaldo y botón para el accionamiento del slider en sus diferentes posiciones.
</t>
    </r>
    <r>
      <rPr>
        <rFont val="Geneva"/>
        <b/>
        <color rgb="FF3F3F3F"/>
        <sz val="8.0"/>
      </rPr>
      <t>brazos:</t>
    </r>
    <r>
      <rPr>
        <rFont val="Geneva"/>
        <color rgb="FF3F3F3F"/>
        <sz val="8.0"/>
      </rPr>
      <t xml:space="preserve"> tipo 3D giratorios y ajustables de altura en polipropileno semi-rígido con pad de poliuretano.
respaldo: en malla de diseño ergonómico con cabecera ajustable y soporte lumbar ajustable.
</t>
    </r>
    <r>
      <rPr>
        <rFont val="Geneva"/>
        <b/>
        <color rgb="FF3F3F3F"/>
        <sz val="8.0"/>
      </rPr>
      <t>asiento:</t>
    </r>
    <r>
      <rPr>
        <rFont val="Geneva"/>
        <color rgb="FF3F3F3F"/>
        <sz val="8.0"/>
      </rPr>
      <t xml:space="preserve"> hule espuma de poliuretano inyectado flexible con densidad de 60 kgs/m³ con retardante a la flama y alta resilencia.
</t>
    </r>
    <r>
      <rPr>
        <rFont val="Geneva"/>
        <b/>
        <color rgb="FF3F3F3F"/>
        <sz val="8.0"/>
      </rPr>
      <t>tapiz:</t>
    </r>
    <r>
      <rPr>
        <rFont val="Geneva"/>
        <color rgb="FF3F3F3F"/>
        <sz val="8.0"/>
      </rPr>
      <t xml:space="preserve"> respaldo de malla de color gris y asiento tapizado al color de su elección de toda nuestra colección de tapices.
</t>
    </r>
    <r>
      <rPr>
        <rFont val="Geneva"/>
        <b/>
        <color rgb="FF3F3F3F"/>
        <sz val="8.0"/>
      </rPr>
      <t xml:space="preserve">peso máximo de resistencia: </t>
    </r>
    <r>
      <rPr>
        <rFont val="Geneva"/>
        <color rgb="FF3F3F3F"/>
        <sz val="8.0"/>
      </rPr>
      <t>130 kgs.</t>
    </r>
  </si>
  <si>
    <t>Alto:                  1200 mm         Ancho:                 600mm            Prof:                     500 mm</t>
  </si>
  <si>
    <t>OHE-803</t>
  </si>
  <si>
    <r>
      <rPr>
        <rFont val="Geneva"/>
        <b/>
        <color rgb="FF3F3F3F"/>
        <sz val="8.0"/>
      </rPr>
      <t>base:</t>
    </r>
    <r>
      <rPr>
        <rFont val="Geneva"/>
        <color rgb="FF3F3F3F"/>
        <sz val="8.0"/>
      </rPr>
      <t xml:space="preserve"> estrella de 5 puntas en poliamida, rodajas tipo dual. elevación: por medio de pistón neumático que permite ajustar la altura del asiento. mecanismo: de acero reforzado tipo articulado synchro inteligente con anti-shock y slider con palanca de bloqueo del pistón neumático, con palanca de bloqueo de el ángulo del respaldo y botón para el accionamiento del slider en sus diferentes posiciones. brazos: tipo 3D giratorios y ajustables de altura en polipropileno semi-rígido con pad de poliuretano. </t>
    </r>
    <r>
      <rPr>
        <rFont val="Geneva"/>
        <b/>
        <color rgb="FF3F3F3F"/>
        <sz val="8.0"/>
      </rPr>
      <t>respaldo:</t>
    </r>
    <r>
      <rPr>
        <rFont val="Geneva"/>
        <color rgb="FF3F3F3F"/>
        <sz val="8.0"/>
      </rPr>
      <t xml:space="preserve"> en malla de diseño ergonómico y soporte lumbar ajustable. asiento: hule espuma de poliuretano inyectado flexible con densidad de 60 kgs/m³ con retardante a la flama y alta resilencia. tapiz: respaldo de malla de color gris y asiento tapizado al color de su elección de toda nuestra colección de tapices. peso máximo de resistencia: 130 kgs.</t>
    </r>
  </si>
  <si>
    <t xml:space="preserve">OHE-805NEGRO </t>
  </si>
  <si>
    <r>
      <rPr>
        <rFont val="Arial"/>
        <b/>
        <color rgb="FF565656"/>
        <sz val="8.0"/>
      </rPr>
      <t>base:</t>
    </r>
    <r>
      <rPr>
        <rFont val="Arial"/>
        <color rgb="FF565656"/>
        <sz val="8.0"/>
      </rPr>
      <t xml:space="preserve"> estrella de 5 puntas en poliamida, rodajas tipo dual. elevación: por medio de pistón neumático que permite ajustar la altura del asiento. </t>
    </r>
    <r>
      <rPr>
        <rFont val="Arial"/>
        <b/>
        <color rgb="FF565656"/>
        <sz val="8.0"/>
      </rPr>
      <t>mecanismo:</t>
    </r>
    <r>
      <rPr>
        <rFont val="Arial"/>
        <color rgb="FF565656"/>
        <sz val="8.0"/>
      </rPr>
      <t xml:space="preserve"> de acero reforzado tipo articulado synchro inteligente con anti-shock y slider con palanca de bloqueo del pistón neumático, con palanca de bloqueo del ángulo del respaldo y botón para el accionamiento del slider en sus diferentes posiciones.
</t>
    </r>
    <r>
      <rPr>
        <rFont val="Arial"/>
        <b/>
        <color rgb="FF565656"/>
        <sz val="8.0"/>
      </rPr>
      <t>brazos:</t>
    </r>
    <r>
      <rPr>
        <rFont val="Arial"/>
        <color rgb="FF565656"/>
        <sz val="8.0"/>
      </rPr>
      <t xml:space="preserve"> tipo 3D giratorios y ajustables de altura en polipropileno semi-rígido con pad de poliuretano.
</t>
    </r>
    <r>
      <rPr>
        <rFont val="Arial"/>
        <b/>
        <color rgb="FF565656"/>
        <sz val="8.0"/>
      </rPr>
      <t>respaldo:</t>
    </r>
    <r>
      <rPr>
        <rFont val="Arial"/>
        <color rgb="FF565656"/>
        <sz val="8.0"/>
      </rPr>
      <t xml:space="preserve"> en malla de diseño ergonómico con cabecera ajustable y soporte lumbar ajustable.
</t>
    </r>
    <r>
      <rPr>
        <rFont val="Arial"/>
        <b/>
        <color rgb="FF565656"/>
        <sz val="8.0"/>
      </rPr>
      <t xml:space="preserve">asiento: </t>
    </r>
    <r>
      <rPr>
        <rFont val="Arial"/>
        <color rgb="FF565656"/>
        <sz val="8.0"/>
      </rPr>
      <t xml:space="preserve">hule espuma de poliuretano inyectado flexible con densidad de 60 kgs/m³ con retardante a la flama y alta resilencia. tapiz: respaldo de malla de color negro y asiento tapizado en tela de color negro. </t>
    </r>
    <r>
      <rPr>
        <rFont val="Arial"/>
        <b/>
        <color rgb="FF565656"/>
        <sz val="8.0"/>
      </rPr>
      <t>peso máximo de resistencia: 130 kgs.</t>
    </r>
  </si>
  <si>
    <t>OHE-803NEGRO</t>
  </si>
  <si>
    <t>base: estrella de 5 puntas en poliamida, rodajas tipo dual.elevación: por medio de pistón neumático que permite ajustar la altura del asiento. mecanismo: de acero reforzado tipo articulado synchro inteligente con anti-shock y slider con palanca de bloqueo del pistón neumático, con palanca de bloqueo del ángulo del respaldo y botón para el accionamiento del slider en sus diferentes posiciones. brazos: tipo 3D giratorios y ajustables de altura en polipropileno semi-rígido con pad de poliuretano. respaldo: en malla de diseño ergonómico y soporte lumbar ajustable. asiento: hule espuma de poliuretano inyectado flexible con densidad de 60 kgs/m³ con retardante a la flama y alta resilencia. tapiz: respaldo de malla de color negro y asiento tapizado en tela de color negro. peso máximo de resistencia: 130 kgs.</t>
  </si>
  <si>
    <t>Alto:                  1220 mm         Ancho:                 600mm            Prof:                     500 mm</t>
  </si>
  <si>
    <t>OHE-605NEGRO</t>
  </si>
  <si>
    <t>base: estrella de 5 puntas en poliamida, rodajas tipo dual. elevación: por medio de pistón neumático que permite ajustar la altura del asiento. mecanismo: en acero tipo multimodal de dos palancas; una para el accionamiento y bloqueo del pistón neumático y otra para accionar y bloquear la posición de la inclinación del reclinaje con perilla de regulación de tensión para el sistema de reclinación. brazos: de polipropileno semi-rígido con pad de poliuretano; de 10 posiciones. respaldo: en malla de diseño ergonómico con soporte lumbar y cabecera ajustable con sistema flotante. asiento: en malla de diseño ergonómico y al frente hule espuma de poliuretano inyectado y flexible con densidad de 50 kg/m³. tapiz: en malla de alta resistencia en composición de elastano y polipropileno color negro. peso máximo de resistencia: 130 kgs.</t>
  </si>
  <si>
    <t>Alto:                  1115 mm         Ancho:                 660mm            Prof:                     480 mm</t>
  </si>
  <si>
    <t>OHE-113GRIS</t>
  </si>
  <si>
    <t>base: estrella de 5 puntas en poliamida, rodajas tipo dual. elevación: por medio de pistón neumático que permite ajustar la altura del asiento. mecanismo: acero reforzado con sistema de reclinación y palanca de bloqueo.brazos: de polipropileno semi-rígido. respaldo y asiento: en malla de diseño ergonómico. tapiz: en malla de color gris. peso máximo de resistencia: 100 kgs</t>
  </si>
  <si>
    <t>Alto:                  985 mm         Ancho:                510mm            Prof:                     440 mm</t>
  </si>
  <si>
    <t>GRIS</t>
  </si>
  <si>
    <t>OHE-114NEGRO</t>
  </si>
  <si>
    <t>base: estrella de 5 puntas en poliamida, rodajas tipo dual.elevación: por medio de pistón neumático que permite ajustar la altura del asiento. mecanismo: acero reforzado con sistema de reclinación y palanca de bloqueo.brazos: de polipropileno semi-rígido. respaldo y asiento: en malla de diseño ergonómico. tapiz: en malla de color negro. peso máximo de resistencia: 100 kgs.</t>
  </si>
  <si>
    <t>OHE-195NEGRO</t>
  </si>
  <si>
    <t>base: estrella de 5 puntas en metal, terminada en cromo y con rodajas tipo dual.elevación: por medio de pistón neumático que permite ajustar la altura del asiento. mecanismo: en acero reforzado tipo rodilla articulado (knee-tilt) con sistema de reclinación y palanca de bloqueo, perilla de regulación de tensión para el sistema de reclinación y palanca de bloqueo para la posición de inclinación del respaldo (contacto permanente). brazos: de polipropileno semi-rígido con pad de poliuretano, con soporte de acero y de 7 posiciones. respaldo: en malla de diseño ergonómico con cabecera acojinada y tapizada. asiento: hule espuma laminado flexible con densidad de 30 kgs/m3 y alta resilencia. tapiz: respaldo de malla de color negro y asiento en soft revolving leather. peso máximo de resistencia: 120 kgs.</t>
  </si>
  <si>
    <t>Alto:                  1120 mm         Ancho:                660mm            Prof:                     520 mm</t>
  </si>
  <si>
    <t>OHE-193NEGRO</t>
  </si>
  <si>
    <t>base: estrella de 5 puntas en metal, terminada en cromo y con rodajas tipo dual. elevación: por medio de pistón neumático que permite ajustar la altura del asiento. mecanismo: en acero reforzado tipo rodilla articulado (knee-tilt) con sistema de reclinación y palanca de bloqueo, perilla de regulación de tensión para el sistema de reclinación y palanca de bloqueo para la posición de inclinación del respaldo (contacto permanente). brazos: de polipropileno semi-rígido con pad de poliuretano, con soporte de acero y de 7 posiciones. respaldo: en malla de diseño ergonómico.asiento: hule espuma laminado flexible con densidad de 30 kgs/m3 y alta resilencia. tapiz: respaldo de malla de color negro y asiento en soft revolving leather. peso máximo de resistencia: 120 kgs.</t>
  </si>
  <si>
    <t>OHV-198NEGRO</t>
  </si>
  <si>
    <t>base: trineo de acero tubular de 1 1/8" de diámetro, calibre 14; con terminado en cromo. brazos: de polipropileno semi-rígido con pad de poliuretano, con soporte de acero y de 7 posiciones. respaldo: en malla de diseño ergonómico con cabecera acojinada y tapizada. asiento: hule espuma laminado flexible con densidad de 30 kgs/m3 y alta resilencia. tapiz: respaldo de malla de color negro y asiento en soft revolving leather. peso máximo de resistencia: 120 kgs</t>
  </si>
  <si>
    <t>Alto:                  970 mm         Ancho:                490 mm            Prof:                     540 mm</t>
  </si>
  <si>
    <t>OHE-185GRIS</t>
  </si>
  <si>
    <t>base: estrella de 5 puntas en aluminio fundido y pulido,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respaldo: alto en malla de diseño ergonómico con cabecera.
asiento: hule espuma laminado flexible con densidad de 60 kgs/m3 y alta resilencia.
tapiz: respaldo en malla de color gris y asiento tapizado al color de su elección de toda nuestra colección de tapices.
peso máximo de resistencia: 120 kgs.</t>
  </si>
  <si>
    <t>Alto:                  1260 mm         Ancho:                660 mm            Prof:                     500 mm</t>
  </si>
  <si>
    <t>OHE-183GRIS</t>
  </si>
  <si>
    <t>base: estrella de 5 puntas en aluminio fundido y pulido,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respaldo: bajo en malla de diseño ergonómico. asiento: hule espuma laminado flexible con densidad de 60 kgs/m3 y alta resilencia. tapiz: respaldo en malla de color gris y asiento tapizado al color de su elección de toda nuestra colección de tapices. peso máximo de resistencia: 120 kgs</t>
  </si>
  <si>
    <t>Alto:                  1065 mm         Ancho:                660 mm            Prof:                     500 mm</t>
  </si>
  <si>
    <t>OHV-188GRIS</t>
  </si>
  <si>
    <t>base: trineo de acero tubular redondo de 1" de diámetro, calibre 14; con terminado en cromo.
brazos: de polipropileno semi-rígido. respaldo: bajo en malla de diseño ergonómico.
asiento: hule espuma laminado flexible con densidad de 60 kgs/m3 y alta resilencia.
tapiz: respaldo en malla de color gris y asiento tapizado al color de su elección de toda nuestra colección de tapices. peso máximo de resistencia: 120 kgs.</t>
  </si>
  <si>
    <t>Alto:                  1000 mm         Ancho:                660 mm            Prof:                     500 mm</t>
  </si>
  <si>
    <t>OHE-112GRIS</t>
  </si>
  <si>
    <t>base: estrella de 5 puntas en fundición de aluminio, terminado en aluminio pulido y con rodajas tipo dual. elevación: por medio de pistón neumático que permite ajustar la altura del asiento.
mecanismo: plato de acero reforzado tipo synchro, con sistema de reclinación y palanca de bloqueo, perilla de regulación de tensión para el sistema de reclinación. brazos: tipo 3D giratorios y ajustables de altura en polipropileno semi-rígido con pad de poliuretano. respaldo: en malla de diseño ergonómico. asiento: hule espuma de poliuretano inyectado con densidad de 60 kgs/m³ con retardante a la flama y alta resilencia. tapiz: respaldo de malla de color gris y asiento tapizado al color de su elección de toda nuestra colección de tapices. peso máximo de resistencia: 160 kgs.</t>
  </si>
  <si>
    <t>Alto:                  1075 mm         Ancho:                660 mm            Prof:                     490 mm</t>
  </si>
  <si>
    <t>OHE-112NEGRO</t>
  </si>
  <si>
    <t>base: estrella de 5 puntas en poliamida, rodajas tipo dual. elevación: por medio de pistón neumático que permite ajustar la altura del asiento. mecanismo: plato de acero reforzado tipo synchro, con sistema de reclinación y palanca de bloqueo, perilla de regulación de tensión para el sistema de reclinación. brazos: tipo 3D giratorios y ajustables de altura en polipropileno semi-rígido con pad de poliuretano. respaldo: en malla de diseño ergonómico. asiento: hule espuma de poliuretano inyectado con densidad de 60 kgs/m³ con retardante a la flama y alta resilencia. tapiz: respaldo de malla de color negro y asiento en tela 100% POLIESTER COLOR NEGRO, FUNDA TAPIZADA Y PESPUNTADA, CON RETARDANTE DE FLAMA. peso máximo de resistencia: 160 kgs</t>
  </si>
  <si>
    <t>OHE-705GRIS</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</si>
  <si>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 respaldo: en malla de diseño ergonómico con soporte lumbar y cabecera. asiento: hule espuma laminado flexible con densidad de 40 kgs/m3 y alta resilencia. tapiz: respaldo de malla de color gris y asiento en tela color gris.peso máximo de resistencia: 150 kgs.</t>
  </si>
  <si>
    <t>Alto:                  1240 mm         Ancho:                660 mm            Prof:                     490 mm</t>
  </si>
  <si>
    <t>OHE-703GRIS</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</si>
  <si>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
respaldo: en malla de diseño ergonómico con soporte lumbar. asiento: hule espuma laminado flexible con densidad de 40 kgs/m3 y alta resilencia. tapiz: respaldo de malla de color gris y asiento en tela color gris. peso máximo de resistencia: 150 kgs.</t>
  </si>
  <si>
    <t>Alto:                  1020 mm         Ancho:                660 mm            Prof:                     490 mm</t>
  </si>
  <si>
    <t>OHE-705NEGRO</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</si>
  <si>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posiciones.respaldo: en malla de diseño ergonómico con cabecera. asiento: hule espuma laminado flexible con densidad de 40 kgs/m3 y alta resilencia. tapiz: respaldo de malla de color negro y asiento en tela color negro. peso máximo de resistencia: 150 kgs.</t>
  </si>
  <si>
    <t>Alto:                  1040 mm         Ancho:                660 mm            Prof:                     490 mm</t>
  </si>
  <si>
    <t>OHE-703NEGRO</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</si>
  <si>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
respaldo: en malla de diseño ergonómico con cabecera. asiento: hule espuma laminado flexible con densidad de 40 kgs/m3 y alta resilencia. tapiz: respaldo de malla de color negro y asiento en tela color negro. peso máximo de resistencia: 150 kgs.</t>
  </si>
  <si>
    <t>OHE-95BLANCO</t>
  </si>
  <si>
    <t>base: estrella de 5 puntas en fundición de aluminio, terminado en aluminio pulido y con rodajas tipo dual.elevación: por medio de pistón neumático que permite ajustar la altura del asiento.
mecanismo: de acero reforzado tipo articulado synchro con anti-shock, palanca para accionar pistón neumático y palanca de bloqueo del ángulo del respaldo, asiento slider con botón para el accionamiento.brazos: tipo 4D giratorios y ajustables de altura en polipropileno semi-rígido con pad de poliuretano.respaldo: en malla de diseño ergonómico con cabecera. asiento: hule espuma de poliuretano inyectado flexible con densidad de 60 kgs/m³ con retardante a la flama y alta resilencia.tapiz: respaldo de malla de color gris y asiento tapizado al color de su elección de toda nuestra colección de tapices. peso máximo de resistencia: 120 kgs.</t>
  </si>
  <si>
    <t>Alto:                  1030 mm         Ancho:                660 mm            Prof:                     490 mm</t>
  </si>
  <si>
    <t>OHE-95NEGR0</t>
  </si>
  <si>
    <t>base: estrella de 5 puntas en fundición de aluminio, terminado en aluminio pulido y con rodajas tipo dual.elevación: por medio de pistón neumático que permite ajustar la altura del asiento.
mecanismo: de acero reforzado tipo articulado synchro con anti-shock, palanca para accionar pistón neumático y palanca de bloqueo del ángulo del respaldo, asiento slider con botón para el accionamiento. brazos: tipo 4D giratorios y ajustables de altura en polipropileno semi-rígido con pad de poliuretano.respaldo: en malla de diseño ergonómico con cabecera. asiento: hule espuma de poliuretano inyectado flexible con densidad de 60 kgs/m³ con retardante a la flama y alta resilencia.tapiz: respaldo de malla de color negro y asiento tapizado en tela de color negro. peso máximo de resistencia: 120 kgs.</t>
  </si>
  <si>
    <t>OHE-135PLUS</t>
  </si>
  <si>
    <t>base: estrella de 5 puntas en poliamida, rodajas tipo dual.
elevación: por medio de pistón neumático que permite ajustar la altura del asiento.
mecanismo: en acero tipo articulado synchro con anti-schock y bloqueo del pistón neumático.
brazos: de polipropileno semirígido ajustables en 7 posiciones.
respaldo: en malla de diseño ergonómico con soporte lumbar ajustable.
asiento: tapa protectora en polipropileno hule espuma laminada flexible con densidad de 55 kg/m³ y retardante a la flama.
tapiz: respaldo de malla de color negro y asiento en tela 100% POLIÉSTER COLOR NEGRO, FUNDA TAPIZADA Y PESPUNTADA.
peso máximo de resistencia: 150 kgs. aproximadamente.</t>
  </si>
  <si>
    <t>Alto:                  1220 mm         Ancho:                660 mm            Prof:                     490 mm</t>
  </si>
  <si>
    <t>OHE-2005</t>
  </si>
  <si>
    <t>base: estrella de 5 puntas en aluminio fundido color negro mate, rodajas tipo dual.
elevación: por medio de pistón neumático que permite ajustar la altura del asiento.
mecanismo: en aluminio fundido color negro mate con palanca de accionamiento y bloqueo del pistón neumático.
asiento, respaldo y brazos: en madera de triplay con hule espuma laminada flexible con densidad de 60 kgs/m³, retardante a la flama y alta resilencia.
tapiz: en poliester jaspeado color gris y costura con diseño.
peso máximo de resistencia: 120 kgs.</t>
  </si>
  <si>
    <t>Alto:                  990 mm         Ancho:                610 mm            Prof:                     520 mm</t>
  </si>
  <si>
    <t>OHV-2005</t>
  </si>
  <si>
    <t>OHE-99NEGRO</t>
  </si>
  <si>
    <t>base: estrella de 5 puntas en poliamida, rodajas tipo dual.elevación: por medio de pistón neumático que permite ajustar la altura del asiento. mecanismo: plato de acero reforzado con sistema de reclinación y palanca de bloqueo, perilla de regulación de tensión para el sistema de reclinación.
brazos: de polipropileno semi-rígido. respaldo: en malla de diseño ergonómico. asiento: en malla de diseño ergonómico. tapiz: respaldo y asiento de malla de color negro. peso máximo de resistencia: 100 kgs.</t>
  </si>
  <si>
    <t>Alto:                  980 mm         Ancho:                660 mm            Prof:                     470 mm</t>
  </si>
  <si>
    <t>OHE-99GRIS</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</si>
  <si>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semi-rígido.respaldo: en malla de diseño ergonómico. asiento: en malla de diseño ergonómico. tapiz: respaldo y asiento de malla de color gris. peso máximo de resistencia: 100 kgs.</t>
  </si>
  <si>
    <t xml:space="preserve">OHE-111GRIS </t>
  </si>
  <si>
    <t>base: estrella de 5 puntas en poliamida, rodajas tipo dual. elevación: por medio de pistón neumático que permite ajustar la altura del asiento.mecanismo: plato de acero reforzado tipo reclinable, con sistema de reclinación y palanca de bloqueo, perilla de regulación de tensión para el sistema de reclinación. brazos: abatibles de polipropileno. respaldo: en malla de diseño ergonómico.
asiento: hule espuma laminado flexible con densidad de 30 kgs/m³ y alta resilencia. tapiz: respaldo de malla de color gris y asiento tapizado al color de su elección de toda nuestra colección de tapices.peso máximo de resistencia: 130 kgs.</t>
  </si>
  <si>
    <t>Alto:                  1025 mm         Ancho:                460 mm            Prof:                     560 mm</t>
  </si>
  <si>
    <t>OHV-111GRIS</t>
  </si>
  <si>
    <t>estructura: tipo trineo de acero tubular de 1" de diámetro, calibre 14; con acabado en pintura epóxica (electrostática) color gris.brazos: abatibles de polipropileno.respaldo: en malla de diseño ergonómico.
asiento: hule espuma laminado flexible con densidad de 30 kgs/m³ y alta resilencia. tapiz: respaldo de malla de color gris y asiento tapizado al color de su elección de toda nuestra colección de tapices.
peso máximo de resistencia: 90 kgs.</t>
  </si>
  <si>
    <t xml:space="preserve">OHE-111NEGRO </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</si>
  <si>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abatibles de polipropileno. respaldo: en malla de diseño ergonómico. asiento: hule espuma laminado flexible con densidad de 30 kgs/m³ y alta resilencia. tapiz: respaldo de malla de color negro y asiento en tela de color negro. peso máximo de resistencia: 130 kgs.</t>
  </si>
  <si>
    <t>Alto:                  1070 mm         Ancho:                660 mm            Prof:                     470 mm</t>
  </si>
  <si>
    <t>OHV-111NEGRO</t>
  </si>
  <si>
    <t>estructura: tipo trineo de acero tubular de 1" de diámetro, calibre 14; con acabado en pintura epóxica (electrostática) color gris. brazos: abatibles de polipropileno. respaldo: en malla de diseño ergonómico. asiento: hule espuma laminado flexible con densidad de 30 kgs/m³ y alta resilencia.
tapiz: respaldo de malla de color negro y asiento en tela de color negro. peso máximo de resistencia: 130 kgs.</t>
  </si>
  <si>
    <t>OHE-65NEGRO</t>
  </si>
  <si>
    <t>base: estrella de 5 puntas en poliamida y con rodajas tipo dual. elevación: por medio de pistón neumático que permite ajustar la altura del asiento.mecanismo: plato de acero reforzado con sistema de reclinación y palanca de bloqueo, perilla de regulación de tensión para el sistema de reclinación. brazos: de polipropileno semi-rígido con pad de poliuretano; de 7 posiciones. respaldo: en malla de diseño ergonómico con cabecera acojinada y tapizada. asiento: hule espuma laminado flexible con densidad de 35 kgs/m3 y alta resilencia. tapiz: respaldo de malla de color negro y asiento en tela color negro. peso máximo de resistencia: 120 kgs.</t>
  </si>
  <si>
    <t>Alto:                  1210 mm         Ancho:                660 mm            Prof:                     480 mm</t>
  </si>
  <si>
    <t>OHE-63NEGRO</t>
  </si>
  <si>
    <t>base: estrella de 5 puntas en poliamida y con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con pad de poliuretano; de 7 posiciones. respaldo: en malla de diseño ergonómico. asiento: hule espuma laminado flexible con densidad de 35 kgs/m3 y alta resilencia. tapiz: respaldo de malla de color negro y asiento en tela color negro.
peso máximo de resistencia: 120 kgs.</t>
  </si>
  <si>
    <t>OHV-68NEGRO</t>
  </si>
  <si>
    <t>base: trineo de acero tubular de 1" de diámetro, calibre 16; soporte del asiento en lámina de acero (plato) con acabado de pintura epóxica (electrostática) color negro.brazos: de polipropileno semi-rígido.respaldo: en malla de diseño ergonómico. asiento: hule espuma laminado flexible con densidad de 35 kgs/m3 y alta resilencia. tapiz: respaldo de malla de color negro y asiento en tela color negro. peso máximo de resistencia: 120 kgs</t>
  </si>
  <si>
    <t>OHE-84GRIS</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</si>
  <si>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de polipropileno semi-rígido. respaldo: en malla de diseño ergonómico.
asiento: hule espuma laminado flexible con densidad de 40 kgs/m³ y alta resilencia. respaldo: respaldo de malla de color gris y asiento tapizado al color de su elección de toda nuestra colección de tapices. peso máximo de resistencia: 100 kgs.</t>
  </si>
  <si>
    <t>Alto:                  980 mm         Ancho:                610 mm            Prof:                     490 mm</t>
  </si>
  <si>
    <t>OHE-84NEGRO</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</si>
  <si>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de polipropileno semi-rígido. respaldo: en malla de diseño ergonómico.
asiento: hule espuma laminado flexible con densidad de 40 kgs/m³ y alta resilencia.  respaldo: respaldo de malla de color negro y asiento tapizado en tela de color negro. peso máximo de resistencia: 100 kgs.</t>
  </si>
  <si>
    <t>OHE-98GRIS</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</si>
  <si>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de polipropileno semi-rígido. respaldo: en malla de diseño ergonómico.
asiento: hule espuma de poliuretano inyectado con densidad de 60 kgs/m³ con retardante a la flama y alta resilencia. tapiz: respaldo de malla de color gris y asiento tapizado al color de su elección de toda nuestra colección de tapices. peso máximo de resistencia: 100 kgs.</t>
  </si>
  <si>
    <t>Alto:                  1050 mm         Ancho:                660 mm            Prof:                     570 mm</t>
  </si>
  <si>
    <t>OHE-98NEGRO</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</si>
  <si>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reclinación.brazos: de polipropileno semi-rígido. respaldo: en malla de diseño ergonómico. asiento: hule espuma de poliuretano inyectado con densidad de 60 kgs/m³ con retardante a la flama y alta resilencia. tapiz: respaldo de malla de color negro y asiento tapizado en tela de color negro.
peso máximo de resistencia: 120 kgs.</t>
  </si>
  <si>
    <t>OHE-175</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</si>
  <si>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con pad de poliuretano, ajustables de 5 posiciones.
respaldo: en malla de diseño ergonómico con soporte lumbar ajustable y cabecera ajustable.
asiento: hule espuma laminado flexible con densidad de 40 kgs/m3 con retardante a la flama y alta resilencia.
tapiz: respaldo de malla de color negro y asiento en tela 100% POLIESTER COLOR NEGRO, FUNDA TAPIZADA Y PESPUNTADA.
peso máximo de resistencia: 120 kgs.</t>
  </si>
  <si>
    <t>Alto:                  1220 mm         Ancho:                660 mm            Prof:                     500 mm</t>
  </si>
  <si>
    <t>OHE-173</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</si>
  <si>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con pad de poliuretano, ajustables de 5 posiciones.
respaldo: en malla de diseño ergonómico con soporte lumbar ajustable.
asiento: hule espuma laminado flexible con densidad de 40 kgs/m3 con retardante a la flama y alta resilencia.
tapiz: respaldo de malla de color negro y asiento en tela 100% POLIESTER COLOR NEGRO, FUNDA TAPIZADA Y PESPUNTADA.
peso máximo de resistencia: 120 kgs.</t>
  </si>
  <si>
    <t>OHE-55NEGRO</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</si>
  <si>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poliuretano semi-rígido. respaldo: en malla de diseño ergonómico. asiento: hule espuma laminado flexible con densidad de 35 kgs/m3 y alta resilencia. tapiz: respaldo de malla de color negro y asiento en tela de color negro. peso máximo de resistencia: 120 kgs. aproximadamente.</t>
  </si>
  <si>
    <t>Alto:                  1000 mm         Ancho:                610 mm            Prof:                     500 mm</t>
  </si>
  <si>
    <t xml:space="preserve">OHE-110NEGRO </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</si>
  <si>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ajustables de polipropileno semi-rígido con pad de poliuretano y con 7 posiciones.
respaldo: en malla de diseño ergonómico.
asiento: hule espuma de poliuretano inyectado flexible con densidad de 60 kgs/m3 con retardante a la flama y alta resistencia.
tapiz: respaldo de malla de color negro y asiento en tela color negro.
peso máximo de resistencia: 120 kgs.</t>
  </si>
  <si>
    <t>Alto:                  1050 mm         Ancho:                600 mm            Prof:                     475 mm</t>
  </si>
  <si>
    <t>OHE-100BLANCO</t>
  </si>
  <si>
    <t>base: estrella de 5 puntas en poliamida, rodajas tipo dual.
elevación: por medio de pistón neumático que permite ajustar la altura del asiento.
mecanismo: plato de acero reforzado tipo synchro reclinable con sistema de reclinación y palanca de bloqueo.brazos: de polipropileno semi-rígido. respaldo: bastidor en polipropileno de alta resistencia y duración. asiento: hule espuma laminado flexible con densidad de 30 kgs/m³ y alta resilencia.
tapiz: respaldo en malla en color gris y asiento tapizado al color de su elección de toda nuestra colección de tapices. peso máximo de resistencia: 90 kgs.</t>
  </si>
  <si>
    <t>Alto:                  980 mm         Ancho:                610 mm            Prof:                     410 mm</t>
  </si>
  <si>
    <t>OHE-100NEGRO</t>
  </si>
  <si>
    <t>base: estrella de 5 puntas en poliamida, rodajas tipo dual. elevación: por medio de pistón neumático que permite ajustar la altura del asiento. mecanismo: plato de acero reforzado tipo synchro reclinable con sistema de reclinación y palanca de bloqueo. brazos: de polipropileno semi-rígido. respaldo: bastidor en polipropileno de alta resistencia y duración. asiento: hule espuma laminado flexible con densidad de 30 kgs/m³ y alta resilencia.tapiz: respaldo de malla de color negro y asiento en tela 100% POLIESTER COLOR NEGRO, FUNDA TAPIZADA Y PESPUNTADA, CON RETARDANTE DE FLAMA. peso máximo de resistencia: 90 kgs.</t>
  </si>
  <si>
    <t>OHE-2003</t>
  </si>
  <si>
    <t>base: estrella de 5 puntas en poliamida, rodajas tipo dual.
elevación: por medio de pistón neumático que permite ajustar la altura del asiento.
mecanismo: italiano Donati última generación de dos palancas, una con regulación de tensión y bloqueo de ajuste de altura y la otra para ajustar el sistema de reclinación en 3 posiciones tipo de rodilla articulado (knee-tilt) synchro (contacto permanente).
brazos: de polipropileno semi-rígido con pad de poliuretano, ajustables de 5 posiciones.
respaldo: en polipropileno reticulado con ventilación y soporte lumbar.
asiento: hule espuma de poliuretano inyectado con densidad de 55 kgs/m³ con retardante a la flama y alta resilencia.
tapiz: asiento en tela 100% POLIESTER COLOR NEGRO, FUNDA TAPIZADA Y PESPUNTADA.
peso máximo de resistencia: 140 kgs</t>
  </si>
  <si>
    <t>Alto:                  1004 mm         Ancho:                660 mm            Prof:                     500 mm</t>
  </si>
  <si>
    <t>OHE-94PLUS NEGRO</t>
  </si>
  <si>
    <t>base: estrella de 5 puntas en poliamida, rodajas tipo dual.elevación: por medio de pistón neumático que permite ajustar la altura del asiento.mecanismo: plato de acero reforzado con sistema de reclinación y palanca de bloqueo, perilla de regulación de tensión para el sistema de reclinación.
brazos: de polipropileno semi-rígido.respaldo: en malla de diseño ergonómico. asiento: hule espuma de poliuretano inyectado flexible con densidad de 50 kgs/m3 con retardante a la flama y alta resilencia. tapiz: respaldo de malla de color negro y asiento en tela 100% POLIESTER COLOR NEGRO, FUNDA TAPIZADA Y PESPUNTADA, CON RETARDANTE DE FLAMA.
peso máximo de resistencia: 120 kgs</t>
  </si>
  <si>
    <t>Alto:                  1006 mm         Ancho:                600 mm            Prof:                     470 mm</t>
  </si>
  <si>
    <t>OHV-94PLUS NEGRO</t>
  </si>
  <si>
    <t>base: trineo de acero tubular de 1" de diámetro, calibre 14; soporte del asiento en lámina de acero (plato) con acabado de pintura epóxica (electrostática) color negro mate. brazos: de polipropileno semi-rígido. respaldo: en malla de diseño ergonómico. asiento: hule espuma de poliuretano inyectado flexible con densidad de 50 kgs/m3 con retardante a la flama y alta resilencia. tapiz: respaldo de malla de color negro y asiento en tela 100% POLIESTER COLOR NEGRO, FUNDA TAPIZADA Y PESPUNTADA, CON RETARDANTE DE FLAMA. peso máximo de resistencia: 100 kgs.</t>
  </si>
  <si>
    <t>OHV-94PLUS CR</t>
  </si>
  <si>
    <t>base: trineo de acero tubular de 1" de diámetro, calibre 14; soporte del asiento en lámina de acero con terminado en cromo.
brazos: de polipropileno semi-rígido.
respaldo: en malla de diseño ergonómico.
asiento: hule espuma de poliuretano inyectado flexible con densidad de 60 kgs/m3 con retardante a la flama y alta resilencia.
tapiz: respaldo de malla de color negro y asiento en tela 100% POLIESTER COLOR NEGRO, FUNDA TAPIZADA Y PESPUNTADA, CON RETARDANTE DE FLAMA.
peso máximo de resistencia: 110 kgs.</t>
  </si>
  <si>
    <t>OHE-94PLUS GRIS</t>
  </si>
  <si>
    <t>base: estrella de 5 puntas en metal, terminada en cromo y con rodajas tipo dual.elevación: por medio de pistón neumático que permite ajustar la altura del asiento. mecanismo: plato de acero reforzado con sistema de reclinación y palanca de bloqueo, perilla de regulación de tensión para el sistema de reclinación. brazos: de polipropileno semi-rígido.respaldo: en malla de diseño ergonómico. asiento: hule espuma de poliuretano inyectado con densidad de 60 kgs/m3 con retardante a la flama y alta resilencia. tapiz: respaldo de malla de color gris y asiento en tela 100% POLIESTER COLOR GRIS, FUNDA TAPIZADA Y PESPUNTADA, CON RETARDANTE DE FLAMA.peso máximo de resistencia: 120 kgs.</t>
  </si>
  <si>
    <t xml:space="preserve">OHV-94PLUSGRIS </t>
  </si>
  <si>
    <t>base: trineo de acero tubular redondo de 1" de diámetro, calibre 14; con terminado en cromo. respaldo: en malla de diseño ergonómico. asiento: hule espuma laminado flexible con densidad de 30 kgs/m3 y alta resistencia. tapiz: respaldo de malla de color gris y asiento tapizado al color de su elección de toda nuestra colección de tapices. peso máximo de resistencia: 110 kgs.</t>
  </si>
  <si>
    <t>OHS-43</t>
  </si>
  <si>
    <t>base: de 5 puntas en poliamida, rodajas tipo dual y/o regatones. elevación: por medio de pistón neumático que permite ajustar la altura del asiento.perillas de ajuste: para ajustar la altura del respaldo. mecanismo: en acero tipo multimodal de tres palancas; una para el accionamiento y bloqueo del pistón neumático, otra para ajustar y bloquear el ángulo de inclinación del respaldo (sistema de contacto permanente) y la última acciona y bloquea la posición de la inclinación del reclinaje. asiento y respaldo: hule espuma de poliuretano inyectado con densidad de 60 kgs/m3 con retardante a la flama y alta resilencia. tapiz: tapizada al color de su elección de toda nuestra colección de tapices. peso máximo de resistencia: 120 kgs.</t>
  </si>
  <si>
    <t>Alto:                  610 mm         Ancho:                500 mm            Prof:                     440 mm</t>
  </si>
  <si>
    <t>OHS-42</t>
  </si>
  <si>
    <t>base: de 5 puntas en poliamida, rodajas tipo dual y/o regatones. elevación: por medio de pistón neumático que permite ajustar la altura del asiento. mecanismo: plato de acero reforzado con palanca de accionamiento y bloqueo del pistón neumático. asiento y respaldo: hule espuma de poliuretano inyectado flexible con densidad de 60 kgs/m3 con retardante a la flama y alta resilencia. tapizada al color de su elección de toda nuestra colección de tapices.peso máximo de resistencia: 120 kgs.</t>
  </si>
  <si>
    <t>OHS-47</t>
  </si>
  <si>
    <t>base: estrella de 5 puntas en aluminio fundido y pulido, rodajas tipo dual y/o regatones.
elevación: por medio de pistón neumático con terminado en cromo que permite ajustar la altura del asiento.mecanismo: plato de acero reforzado con palanca de accionamiento y bloqueo del pistón neumático. asiento y respaldo: de una sola pieza en polipropileno de alta resistencia y duración.
color: negro, azul, abocado, blanco, rojo o gris cálido. peso máximo de resistencia: 120 kgs.</t>
  </si>
  <si>
    <t>Alto:                  875 mm         Ancho:                600 mm            Prof:                     425 mm</t>
  </si>
  <si>
    <t>OHS-37</t>
  </si>
  <si>
    <t>base: estrella de 5 puntas en aluminio fundido y pulido, rodajas tipo dual y/o regatones.
elevación: por medio de pistón neumático con terminado en cromo que permite ajustar la altura del asiento. mecanismo: plato de acero reforzado con palanca de accionamiento y bloqueo del pistón neumático. respaldo y asiento: de una sola pieza en polipropileno de alta resistencia y duración.
color: negro, azul, verde, naranja, beige, blanco, rojo. peso máximo de resistencia: 120 kgs.</t>
  </si>
  <si>
    <t>OHS-85AI</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</si>
  <si>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respaldo: bastidor en polipropileno de alta resistencia y duración.
asiento: hule espuma de poliuretano inyectado con 60 kgs/m3 con retardante a la flama de densidad y alta resilencia. color respaldo: negro. tapiz: respaldo en malla color negro y asiento tapizado al color de su elección de toda nuestra colección de tapices. peso máximo de resistencia: 160 kgs.</t>
  </si>
  <si>
    <t>Alto:                  810 mm         Ancho:                610 mm            Prof:                     430 mm</t>
  </si>
  <si>
    <t>OHS-86AL</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</si>
  <si>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respaldo y asiento: en dos piezas en polipropileno de alta resistencia y duración.
color: negro, azul marino, verde, naranja, arena, blanco, rojo o gris.peso máximo de resistencia: 160 kgs.</t>
  </si>
  <si>
    <t>OHS-87AL</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</si>
  <si>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respaldo: en una pieza en polipropileno de alta resistencia y duración.
asiento: hule espuma de poliuretano inyectado con 60 kgs/m3 con retardante a la flama de densidad y alta resilencia. color respaldo: negro, azul marino, verde, naranja, arena, blanco, rojo o gris.
tapiz: tapizada al color de su elección de toda nuestra colección de tapices.
peso máximo de resistencia: 160 kgs.</t>
  </si>
  <si>
    <t xml:space="preserve">OHS-88AL </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</si>
  <si>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asiento y respaldo: plásticos en color negro o blanco, hule espuma laminado flexible con 24 kgs/m3 de densidad en el respaldo y hule espuma de poliuretano inyectado con 60 kgs/m3 con retardante a la flama de densidad en el asiento; de alta resilencia. tapiz: tapizada al color de su elección de toda nuestra colección de tapices. peso máximo de resistencia: 160 kgs.</t>
  </si>
  <si>
    <t>OHI-46</t>
  </si>
  <si>
    <t>base: estrella de 5 puntas en poliamida, rodajas tipo dual. elevación: por medio de pistón neumático tipo cajero que permite ajustar la altura del asiento. perillas de ajuste: para ajustar la altura del respaldo y otra la profundidad del respaldo con el asiento (es sólo el tornillo). mecanismo: plato de acero reforzado de dos palancas; una para el accionamiento y bloqueo del pistón neumático, otra para ajustar y bloquear el ángulo de inclinación del respaldo (sistema de contacto permanente).respaldo y asiento: poliuretano compacto suave de uso industrial con interior en madera de aglomerado. peso máximo de resistencia: 140 kgs. NOTA: Las medidas de las alturas aumentan 240 mm con kits cajeros.</t>
  </si>
  <si>
    <t>Alto:                  855 mm         Ancho:                610 mm            Prof:                     435 mm</t>
  </si>
  <si>
    <t xml:space="preserve">OHI-46 ARO CROMADO </t>
  </si>
  <si>
    <t>OHI-48</t>
  </si>
  <si>
    <t>base: estrella de 5 puntas en poliamida, rodajas tipo dual.
elevación: por medio de pistón neumático tipo cajero que permite ajustar la altura del asiento.
perillas de ajuste: para ajustar la profundidad del respaldo con el asiento (es sólo el tornillo).
mecanismo: plato de acero reforzado con palanca de accionamiento y bloqueo del pistón neumático.
respaldo y asiento: poliuretano compacto suave de uso industrial con interior en madera de aglomerado, asiento con curvatura antropométrica.
peso máximo de resistencia: 140 kgs.
NOTA: Las medidas de las alturas aumentan 240 mm con kits cajeros.</t>
  </si>
  <si>
    <t>Alto:                  111 mm         Ancho:                430 mm            Prof:                     470 mm</t>
  </si>
  <si>
    <t>OHI-49</t>
  </si>
  <si>
    <t>base: estrella de 5 puntas en poliamida, rodajas tipo dual.
elevación: por medio de pistón neumático tipo cajero que permite ajustar la altura del asiento.
mecanismo: plato de acero reforzado con palanca de accionamiento y bloqueo del pistón neumático.
asiento: poliuretano compacto suave de uso industrial con interior en madera de aglomerado y curvatura antropométrica.
peso máximo de resistencia: 140 kgs.
NOTA: Las medidas de las alturas aumentan 240 mm con kits cajeros.</t>
  </si>
  <si>
    <t xml:space="preserve">Alto:                  770 mm         Ancho:                485 mm            </t>
  </si>
  <si>
    <t>OHE-37</t>
  </si>
  <si>
    <t>estructura: de acero tubular de 3/4" de diámetro, calibre 16, con terminado en cromo. asiento y respaldo: de una sola pieza en polipropileno de alta resistencia y duración. color: negro, azul, verde, naranja, beige, blanco, rojo. peso máximo de resistencia: 100 kgs.</t>
  </si>
  <si>
    <t>Alto:                  785 mm         Ancho:                 530 mm            Prof:                     400 mm</t>
  </si>
  <si>
    <t>OHE-37ALTA</t>
  </si>
  <si>
    <t>estructura: de acero tubular de 3/4" de diámetro, calibre 16, con terminado en cromo. asiento y respaldo: de una sola pieza en polipropileno de alta resistencia y duración. color: negro, azul, verde, naranja, beige, blanco, rojo. peso máximo de resistencia: 120 kgs.</t>
  </si>
  <si>
    <t>Alto:                  1110 mm         Ancho:                 495 mm            Prof:                     540 mm</t>
  </si>
  <si>
    <t>OHV-47</t>
  </si>
  <si>
    <t>estructura: de acero tubular de 18 mm de diámetro, calibre 16, con terminado en cromo. asiento y respaldo: de una sola pieza en polipropileno de alta resistencia y duración. color: negro, azul, abocado, blanco, rojo o gris. peso máximo de resistencia: 120 kgs.</t>
  </si>
  <si>
    <t>Alto:                  810 mm         Ancho:                 530 mm            Prof:                     400 mm</t>
  </si>
  <si>
    <t xml:space="preserve">OHV-47 ALTA </t>
  </si>
  <si>
    <t>estructura: de acero tubular de 3/4" de diámetro, calibre 16, con terminado en cromo. asiento y respaldo: de una sola pieza en polipropileno de alta resistencia y duración. color: negro, azul, abocado, blanco, rojo o gris. peso máximo de resistencia: 120 kgs.</t>
  </si>
  <si>
    <t>OHV-20</t>
  </si>
  <si>
    <t>estructura: de acero tubular de 1" de diámetro, calibre 16, con acabado en pintura epóxica (electrostática) color negro, blanco, rojo ladrillo o gris oscuro.
respaldo y asiento: en dos piezas en polipropileno de alta resistencia y duración.
color: negro, blanco, rojo ladrillo o gris oscuro.
NOTA: Silla monocromática (mismo color asiento y estructura).
peso máximo de resistencia: 160 kgs.</t>
  </si>
  <si>
    <t>Alto:                  825 mm         Ancho:                 520 mm            Prof:                     490 mm</t>
  </si>
  <si>
    <t xml:space="preserve">OHV-85 </t>
  </si>
  <si>
    <t>estructura: de acero tubular de 1" de diámetro, calibre 16, con acabado en pintura epóxica (electrostática) color negro o gris. respaldo: bastidor en polipropileno de alta resistencia y duración.
asiento: hule espuma de poliuretano inyectado con 60 kgs/m3 de densidad con retardante a la flama y alta resilencia. color respaldo: negro. tapiz: respaldo en malla color negro y asiento tapizado al color de su elección de toda nuestra colección de tapices. peso máximo de resistencia: 160 kgs.</t>
  </si>
  <si>
    <t>Alto:                  805 mm         Ancho:                 495 mm            Prof:                     460 mm</t>
  </si>
  <si>
    <t>OHV-85cr</t>
  </si>
  <si>
    <t>estructura: de acero tubular de 1" de diámetro, calibre 16, con terminado en cromo.
respaldo: bastidor en polipropileno de alta resistencia y duración.
asiento: hule espuma de poliuretano inyectado con 60 kgs/m3 con retardante a la flama de densidad y alta resilencia.
color respaldo: negro.
tapiz: respaldo en malla color negro y asiento tapizado al color de su elección de toda nuestra colección de tapices.
peso máximo de resistencia: 160 kgs</t>
  </si>
  <si>
    <t>OHV-86</t>
  </si>
  <si>
    <t>estructura: de acero tubular de 1" de diámetro, calibre 16, con acabado en pintura epóxica (electrostática) color negro o gris.
respaldo y asiento: en dos piezas en polipropileno de alta resistencia y duración.
color: negro, azul marino, verde, naranja, arena, blanco, rojo o gris.
peso máximo de resistencia: 160 kgs.</t>
  </si>
  <si>
    <t>OHV-86CR</t>
  </si>
  <si>
    <t>estructura: de acero tubular de 1" de diámetro, calibre 16, con terminado en cromo.
respaldo, asiento y brazos: en dos piezas en polipropileno de alta resistencia y duración.
color: negro, azul marino, verde, naranja, arena, blanco, rojo o gris.
peso máximo de resistencia: 160 kgs.</t>
  </si>
  <si>
    <t>OHV-87</t>
  </si>
  <si>
    <t>estructura: de acero tubular de 1" de diámetro, calibre 16, con acabado en pintura epóxica (electrostática) color negro o gris.
respaldo: en una pieza en polipropileno de alta resistencia y duración.
asiento: hule espuma de poliuretano inyectado con 60 kgs/m3 con retardante a la flama de densidad y alta resilencia.
color respaldo: negro, azul marino, verde, naranja, arena, blanco, rojo o gris.
tapiz: tapizada al color de su elección de toda nuestra colección de tapices.
peso máximo de resistencia: 160 kgs.</t>
  </si>
  <si>
    <t>OHV-87CR</t>
  </si>
  <si>
    <t>estructura: de acero tubular de 1" de diámetro, calibre 16, con terminado en cromo.
respaldo: en una pieza en polipropileno de alta resistencia y duración.
asiento: hule espuma de poliuretano inyectado con 60 kgs/m3 con retardante a la flama de densidad y alta resilencia.
color respaldo: negro, azul marino, verde, naranja, arena, blanco, rojo o gris.
tapiz: tapizada al color de su elección de toda nuestra colección de tapices.
peso máximo de resistencia: 160 kgs.</t>
  </si>
  <si>
    <t>Alto:                  775 mm         Ancho:                 495 mm            Prof:                     460 mm</t>
  </si>
  <si>
    <t>OHV-88</t>
  </si>
  <si>
    <t>estructura: de acero tubular de 1" de diámetro, calibre 16, con acabado en pintura epóxica (electrostática) color negro o gris.
asiento y respaldo: plásticos en color negro o blanco, hule espuma laminado flexible con 24 kgs/m3 de densidad en el asiento y hule espuma de poliuretano inyectado con 60 kgs/m3 de densidad con retardante a la flama en el asiento; de alta resilencia.
tapiz: tapizada al color de su elección de toda nuestra colección de tapices.
peso máximo de resistencia: 160 kgs.</t>
  </si>
  <si>
    <t>OHV-88CR</t>
  </si>
  <si>
    <t>estructura: de acero tubular de 1" de diámetro, calibre 16, con acabado en cromo.
asiento y respaldo: plásticos en color negro o blanco, hule espuma laminado flexible con 24 kgs/m3 de densidad en el asiento y hule espuma de poliuretano inyectado con 60 kgs/m3 de densidad con retardante a la flama en el asiento; de alta resilencia.
tapiz: tapizada al color de su elección de toda nuestra colección de tapices.
peso máximo de resistencia: 160 kgs.</t>
  </si>
  <si>
    <t>OHV-138</t>
  </si>
  <si>
    <t>estructura: de acero tubular de 7/8" de diámetro, calibre 14; con acabado en pintura epóxica (electrostática) color negro, rodajas giratorias tipo dual en color negro y con descansabrazos que son una extensión de las patas traseras con pad cónico en polipropileno.
respaldo: en malla diseño ergonómico.
asiento: anidable, hule espuma laminado flexible con densidad de 50 kgs/m3 y alta resilencia.
tapiz: respaldo de malla de color negro y asiento en tela 100% POLIESTER COLOR NEGRO, FUNDA TAPIZADA Y PESPUNTADA.
peso máximo de resistencia: 120 kgs.</t>
  </si>
  <si>
    <t>Alto:                  910 mm         Ancho:                 450 mm            Prof:       500 mm</t>
  </si>
  <si>
    <t>OHV-310</t>
  </si>
  <si>
    <t>estructura: de acero tubular de 7/8" de diámetro, calibre 14; con acabado en pintura epóxica (electrostática) color negro mate o gris.
asiento y respaldo: en polipropileno de alta resistencia y duración.
color: gris, blanco, negro o rojo.
peso máximo de resistencia: 300 kgs.</t>
  </si>
  <si>
    <t>Alto:                  790 mm         Ancho:                 500 mm            Prof:       475 mm</t>
  </si>
  <si>
    <t>OHV-311</t>
  </si>
  <si>
    <t>estructura: de acero tubular de 7/8" de diámetro, calibre 14; con acabado en pintura epóxica (electrostática) color negro mate o gris y con rodajas giratorias tipo dual en color gris.
asiento y respaldo: en polipropileno de alta resistencia y duración.
color: gris, blanco, negro o rojo.
peso máximo de resistencia: 300 kgs.</t>
  </si>
  <si>
    <t>OHV-312</t>
  </si>
  <si>
    <t>estructura: de acero tubular de 7/8" de diámetro, calibre 14; con acabado en pintura epóxica (electrostática) color negro mate o gris y con descansabrazos de polipropileno en color gris, blanco o negro.
asiento y respaldo: en polipropileno de alta resistencia y duración.
color: gris, blanco o negro.
peso máximo de resistencia: 300 kgs.
Modelados 3D</t>
  </si>
  <si>
    <t>OHV-313</t>
  </si>
  <si>
    <t>estructura: de acero tubular de 7/8" de diámetro, calibre 14; con acabado en pintura epóxica (electrostática) color negro mate o gris, con rodajas giratorias tipo dual en color gris y con descansabrazos de polipropileno en color gris, blanco o negro.
asiento y respaldo: en polipropileno de alta resistencia y duración.
color: gris, blanco o negro.
peso máximo de resistencia: 300 kgs. aproximadamente.</t>
  </si>
  <si>
    <t>OHT-319</t>
  </si>
  <si>
    <t>estructura: tipo trineode acero tubular de 7/8" de diámetro, calibre 14; con acabado en pintura epóxica (electrostática) color negro mate o gris.
asiento y respaldo: en polipropileno de alta resistencia y duración.
color: tapas en blanco, gris o negro.
peso máximo de resistencia: 140 kgs.</t>
  </si>
  <si>
    <t>OHT-320</t>
  </si>
  <si>
    <t>estructura: tipo trineo de acero tubular de 7/8" de diámetro, calibre 14; con acabado en pintura epóxica (electrostática) color negro mate o gris y con descansabrazos de polipropileno en color gris, blanco o negro.
asiento y respaldo: en polipropileno de alta resistencia y duración.
color: tapas en blanco, gris o negro.
peso máximo de resistencia: 140 kgs.</t>
  </si>
  <si>
    <t>OHV-315CR</t>
  </si>
  <si>
    <t>estructura: de acero tubular de 7/8" de diámetro, calibre 14; terminado en cromo.
asiento y respaldo: en polipropileno de alta resistencia y duración.
color: tapas en blanco, gris o negro.
peso máximo de resistencia: 300 kgs.</t>
  </si>
  <si>
    <t>OHV-316CR</t>
  </si>
  <si>
    <t>estructura: de acero tubular de 7/8" de diámetro, calibre 14; terminado en cromo y con rodajas giratorias tipo dual en color negro.
asiento y respaldo: en polipropileno de alta resistencia y duración.
color: tapas en blanco, gris o negro.
peso máximo de resistencia: 300 kgs.</t>
  </si>
  <si>
    <t>OHV-317CR</t>
  </si>
  <si>
    <t>estructura: de acero tubular de 7/8" de diámetro, calibre 14; terminado en cromo y con descansabrazos de polipropileno en color gris, blanco o negro.
asiento y respaldo: en polipropileno de alta resistencia y duración.
color: tapas en blanco, gris o negro.
peso máximo de resistencia: 300 kgs.</t>
  </si>
  <si>
    <t>OHV-318CR</t>
  </si>
  <si>
    <t>estructura: de acero tubular de 7/8" de diámetro, calibre 14; terminado en cromo, con rodajas giratorias tipo dual en color negro y con descansabrazos de polipropileno en color gris, blanco o negro.
asiento y respaldo: en polipropileno de alta resistencia y duración.
color: tapas en blanco, gris o negro.
peso máximo de resistencia: 300 kgs</t>
  </si>
  <si>
    <t>OHT-321CR</t>
  </si>
  <si>
    <t>estructura: tipo trineo de acero tubular de 7/8" de diámetro, calibre 14; terminado en cromo.
asiento y respaldo: en polipropileno de alta resistencia y duración.
color: tapas en blanco, gris o negro.
peso máximo de resistencia: 140 kgs.</t>
  </si>
  <si>
    <t>OHT-322CR</t>
  </si>
  <si>
    <t>estructura: tipo trineode acero tubular de 7/8" de diámetro, calibre 14; terminado en cromo y con descansabrazos de polipropileno en color gris, blanco o negro.
asiento y respaldo: en polipropileno de alta resistencia y duración.
color: tapas en blanco, gris o negro.
peso máximo de resistencia: 140 kgs.</t>
  </si>
  <si>
    <t>OHV-329</t>
  </si>
  <si>
    <t>estructura: de acero tubular de 7/8" de diámetro, calibre 14; con acabado en pintura epóxica (electrostática) color negro mate o gris.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</si>
  <si>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OHV-330</t>
  </si>
  <si>
    <t>estructura: de acero tubular de 7/8" de diámetro, calibre 14; con acabado en pintura epóxica (electrostática) color negro mate o gris y con rodajas giratorias tipo dual en color gris.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</si>
  <si>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OHV-331</t>
  </si>
  <si>
    <t>estructura: de acero tubular de 7/8" de diámetro, calibre 14; con acabado en pintura epóxica (electrostática) color negro mate o gris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</si>
  <si>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OHV-332</t>
  </si>
  <si>
    <t>estructura: de acero tubular de 7/8" de diámetro, calibre 14; con acabado en pintura epóxica (electrostática) color negro mate o gris, con rodajas giratorias tipo dual en color gris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</si>
  <si>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OHT-337</t>
  </si>
  <si>
    <t>estructura: tipo trineode acero tubular de 7/8" de diámetro, calibre 14; con acabado en pintura epóxica (electrostática) color negro mate o gris..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</si>
  <si>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OHT-338</t>
  </si>
  <si>
    <t>estructura: tipo trineo de acero tubular de 7/8" de diámetro, calibre 14; con acabado en pintura epóxica (electrostática) color negro mate o gris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</si>
  <si>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OHV-333CR</t>
  </si>
  <si>
    <t>estructura: de acero tubular de 7/8" de diámetro, calibre 14; terminado en cromo.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</si>
  <si>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OHV-334CR</t>
  </si>
  <si>
    <t>estructura: de acero tubular de 7/8" de diámetro, calibre 14; terminado en cromo y con rodajas giratorias tipo dual en color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</si>
  <si>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OHV-335CR</t>
  </si>
  <si>
    <t>estructura: de acero tubular de 7/8" de diámetro, calibre 14; terminado en cromo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</si>
  <si>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OHV-336CR</t>
  </si>
  <si>
    <t>estructura: de acero tubular de 7/8" de diámetro, calibre 14; terminado en cromo, con rodajas giratorias tipo dual en color negro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</si>
  <si>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OHT-339CR</t>
  </si>
  <si>
    <t>estructura: tipo trineo de acero tubular de 7/8" de diámetro, calibre 14; terminado en cromo.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</si>
  <si>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OHT-340CR</t>
  </si>
  <si>
    <t xml:space="preserve"> </t>
  </si>
  <si>
    <t>estructura: tipo trineode acero tubular de 7/8" de diámetro, calibre 14; terminado en cromo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</si>
  <si>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OHV-347</t>
  </si>
  <si>
    <t>estructura: de acero tubular de 7/8" de diámetro, calibre 14; con acabado en pintura epóxica (electrostática) color negro mate o gris.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</si>
  <si>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OHV-348</t>
  </si>
  <si>
    <t>estructura: de acero tubular de 7/8" de diámetro, calibre 14; con acabado en pintura epóxica (electrostática) color negro mate o gris y con rodajas giratorias tipo dual en color gris.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</si>
  <si>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OHV-349</t>
  </si>
  <si>
    <t>estructura: de acero tubular de 7/8" de diámetro, calibre 14; con acabado en pintura epóxica (electrostática) color negro mate o gris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</si>
  <si>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OHV-350</t>
  </si>
  <si>
    <t>estructura: de acero tubular de 7/8" de diámetro, calibre 14; con acabado en pintura epóxica (electrostática) color negro mate o gris, con rodajas giratorias tipo dual en color gris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</si>
  <si>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OHT-355</t>
  </si>
  <si>
    <t>estructura: tipo trineo de acero tubular de 7/8" de diámetro, calibre 14; con acabado en pintura epóxica (electrostática) color negro mate o gris.
respaldo: en polipropileno de alta densidad y alta resilencia.
asiento: hule espuma de poliuretano inyectado flexible con densidad de 60 kgs/m3 con retardante a la flama y alta resilencia.
tapiz: respaldo en color gris, blanco, rojo o negro y el asiento tapizado al color de su elección de toda nuestra colección de tapices, con tapas en color gris, blanco o negro.
peso máximo de resistencia: 140 kgs.</t>
  </si>
  <si>
    <t>OHT-356</t>
  </si>
  <si>
    <t>estructura: tipo trineo de acero tubular de 7/8" de diámetro, calibre 14; con acabado en pintura epóxica (electrostática) color negro mate o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140 kgs.</t>
  </si>
  <si>
    <t>OHV-351CR</t>
  </si>
  <si>
    <t>estructura: de acero tubular de 7/8" de diámetro, calibre 14; terminado en cromo.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</si>
  <si>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OHV-352CR</t>
  </si>
  <si>
    <t>estructura: de acero tubular de 7/8" de diámetro, calibre 14; terminado en cromo y con rodajas giratorias tipo dual en color negro.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</si>
  <si>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OHV-353CR</t>
  </si>
  <si>
    <t>estructura: de acero tubular de 7/8" de diámetro, calibre 14; terminado en cromo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</si>
  <si>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OHV-354CR</t>
  </si>
  <si>
    <t>estructura: de acero tubular de 7/8" de diámetro, calibre 14; terminado en cromo, con rodajas giratorias tipo dual en color negro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</si>
  <si>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OHT-357CR</t>
  </si>
  <si>
    <t>estructura: tipo trineo de acero tubular de 7/8" de diámetro, calibre 14; terminado en cromo.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140 kgs. aproximadamente.</t>
  </si>
  <si>
    <t>OHV-358CR</t>
  </si>
  <si>
    <t>estructura: tipo trineode acero tubular de 7/8" de diámetro, calibre 14; terminado en cromo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140 kgs</t>
  </si>
  <si>
    <t>OHV-365</t>
  </si>
  <si>
    <t>estructura: de acero tubular de 7/8" de diámetro, calibre 14; con acabado en pintura epóxica (electrostática) color negro mate o gris.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</si>
  <si>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OHV-366</t>
  </si>
  <si>
    <t>estructura: de acero tubular de 7/8" de diámetro, calibre 14; con acabado en pintura epóxica (electrostática) color negro mate o gris y con rodajas giratorias tipo dual en color gris.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</si>
  <si>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OHV-367</t>
  </si>
  <si>
    <t>estructura: de acero tubular de 7/8" de diámetro, calibre 14; con acabado en pintura epóxica (electrostática) color negro mate o gris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 aproximadamente.</t>
  </si>
  <si>
    <t>OHV-368</t>
  </si>
  <si>
    <t>estructura: de acero tubular de 7/8" de diámetro, calibre 14; con acabado en pintura epóxica (electrostática) color negro mate o gris, con rodajas giratorias tipo dual en color gris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</si>
  <si>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OHT-373</t>
  </si>
  <si>
    <t>estructura: tipo trineo de acero tubular de 7/8" de diámetro, calibre 14; con acabado en pintura epóxica (electrostática) color negro mate o gris.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</si>
  <si>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OHT-374</t>
  </si>
  <si>
    <t>estructura: tipo trineo de acero tubular de 7/8" de diámetro, calibre 14; con acabado en pintura epóxica (electrostática) color negro mate o gris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</si>
  <si>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OHV-369CR</t>
  </si>
  <si>
    <t>estructura: de acero tubular de 7/8" de diámetro, calibre 14; con terminado en cromo.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</si>
  <si>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OHV-370CR</t>
  </si>
  <si>
    <t>estructura: de acero tubular de 7/8" de diámetro, calibre 14; terminado en cromo y con rodajas giratorias tipo dual en color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</si>
  <si>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OHV-371CR</t>
  </si>
  <si>
    <t>estructura: de acero tubular de 7/8" de diámetro, calibre 14; terminado en cromo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</si>
  <si>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OHV-372CR</t>
  </si>
  <si>
    <t>estructura: de acero tubular de 7/8" de diámetro, calibre 14; terminado en cromo, con rodajas giratorias tipo dual en color negro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</si>
  <si>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OHTV-375CR</t>
  </si>
  <si>
    <t>estructura: tipo trineo de acero tubular de 7/8" de diámetro, calibre 14; terminado en cromo.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</si>
  <si>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OHTV-376CR</t>
  </si>
  <si>
    <t>estructura: tipo trineode acero tubular de 7/8" de diámetro, calibre 14; terminado en cromo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</si>
  <si>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OHV-102</t>
  </si>
  <si>
    <t>estructura: barra de acero sólido de 11 mm de diámetro, con terminado en cromo.
asiento y respaldo: en dos piezas en polipropileno de alta resistencia y duración.
color: negro, gris, rojo, blanco o arena.
peso máximo de resistencia: 140 kgs.</t>
  </si>
  <si>
    <t>Alto:                  810 mm         Ancho:                 502 mm            Prof:       520 mm</t>
  </si>
  <si>
    <t xml:space="preserve">OHV-102ALTA </t>
  </si>
  <si>
    <t>estructura: barra de acero sólido de 11 mm de diámetro, con terminado en cromo.
asiento y respaldo: en dos piezas en polipropileno de alta resistencia y duración.
color: negro, gris, rojo, blanco o arena.
peso máximo de resistencia: 160 kgs.</t>
  </si>
  <si>
    <t>Alto:                  1125 mm         Ancho:                 502 mm            Prof:       520 mm</t>
  </si>
  <si>
    <t>OHV-103</t>
  </si>
  <si>
    <t>estructura: barra de acero sólido de 11 mm de diámetro y brazos de acero tubular redondo de 15 mm de diámetro, con terminado en cromo.
asiento y respaldo: en dos piezas en polipropileno de alta resistencia y duración.
color: negro, gris, rojo, blanco o arena.
peso máximo de resistencia: 140 kgs.</t>
  </si>
  <si>
    <t>OHV-104</t>
  </si>
  <si>
    <t>estructura: barra de acero sólido de 11 mm de diámetro, con terminado en cromo.
respaldo: bastidor en polipropileno de alta resistencia y duración.
asiento: hule espuma de poliuretano inyectado flexible con densidad de 60 kgs/m3 con retardante a la flama y alta resilencia.
tapiz: respaldo al color de su elección de nuestra colección malla Furny y asiento tapizado al color de su elección de toda nuestra colección de tapices.
peso máximo de resistencia: 140 kgs.</t>
  </si>
  <si>
    <t>Alto:                  810 mm         Ancho:                 505 mm            Prof:       520 mm</t>
  </si>
  <si>
    <t>OHV-105</t>
  </si>
  <si>
    <t>estructura: barra de acero sólido de 11 mm de diámetro y brazos de acero tubular redondo de 15 mm de diámetro, con terminado en cromo.
respaldo: bastidor en polipropileno de alta resistencia y duración.
asiento: hule espuma de poliuretano inyectado flexible con densidad de 60 kgs/m3 con retardante a la flama y alta resilencia.
tapiz: respaldo al color de su elección de nuestra colección malla Furny y asiento tapizado al color de su elección de toda nuestra colección de tapices.
peso máximo de resistencia: 140 kgs.</t>
  </si>
  <si>
    <t>OHV-107</t>
  </si>
  <si>
    <t>estructura: barra de acero sólido de 11 mm de diámetro, con terminado en cromo.
respaldo: en polipropileno de alta resistencia y duración.
asiento: hule espuma de poliuretano inyectado flexible con densidad de 60 kgs/m3 con retardante a la flama y alta resilencia.
color: negro, gris, rojo, blanco o arena.
tapiz: respaldo en copolímero de polipropileno al color de su elección y asiento tapizado al color de su elección de toda nuestra colección de tapices.
peso máximo de resistencia: 140 kgs.</t>
  </si>
  <si>
    <t>OHV-108</t>
  </si>
  <si>
    <t xml:space="preserve"> estructura: barra de acero sólido de 11 mm de diámetro y brazos de acero tubular redondo de 15 mm de diámetro, con terminado en cromo.
respaldo: en polipropileno de alta resistencia y duración.
asiento: hule espuma de poliuretano inyectado flexible con densidad de 60 kgs/m3 con retardante a la flama y alta resilencia.
color: negro, gris, rojo, blanco o arena.
tapiz: respaldo en copolímero de polipropileno al color de su elección y asiento tapizado al color de su elección de toda nuestra colección de tapices.
peso máximo de resistencia: 140 kgs.</t>
  </si>
  <si>
    <t>OHV-2700</t>
  </si>
  <si>
    <t>estructura: de acero tubular ovalado de 30 X 15 mm, calibre 16, con acabado de pintura epóxica (electrostática) color negro, gris cálido, gris o blanco.
asiento y respaldo: en dos piezas en polipropileno de alta resistencia y duración.
color: negro, gris, verde, rojo, azul, blanco, berenjena, gris cálido, naranja.
peso máximo de resistencia: 120 kgs.</t>
  </si>
  <si>
    <t>Alto:                  800 mm         Ancho:                 510 mm            Prof:       410 mm</t>
  </si>
  <si>
    <t>OHV-2700CR</t>
  </si>
  <si>
    <t>estructura: de acero tubular ovalado de 30 x 15 mm, calibre 16; travesaños de acero tubular redondo de 19 mm, calibre 16 y asiento y respaldo de acero tubular ovalado de 30 X 15 mm, calibre 16 con terminado en cromo.
asiento y respaldo: en dos piezas en polipropileno de alta resistencia y duración.
color: negro, gris, verde, rojo, azul, blanco, berenjena, gris cálido, naranja.
peso máximo de resistencia: 120 kgs.</t>
  </si>
  <si>
    <t>OHV-3000</t>
  </si>
  <si>
    <t>estructura: de acero tubular ovalado de 30 X 15 mm, calibre 16, con acabado de pintura epóxica (electrostática) color negro, gris cálido, gris o blanco.
respaldo: en polipropileno de alta resistencia y duración.
asiento: hule espuma laminado flexible con densidad en 24 kgs/m3 y alta resilencia.
tapiz: asiento tapizado al color de su elección de toda nuestra colección de tapices y respaldo en color negro, gris, verde, rojo, azul, blanco, berenjena, gris cálido, naranja.
peso máximo de resistencia: 120 kgs.</t>
  </si>
  <si>
    <t>OHV-3000CR</t>
  </si>
  <si>
    <t>estructura: de acero tubular ovalado de 30 x 15 mm, calibre 16; travesaños de acero tubular redondo de 19 mm, calibre 16 y asiento y respaldo de acero tubular ovalado de 30 X 15 mm, calibre 16 con terminado en cromo.
respaldo: en polipropileno de alta resistencia y duración.
asiento: hule espuma laminado flexible con densidad en 24 kgs/m3 y alta resilencia.
tapiz: asiento tapizado al color de su elección de toda nuestra colección de tapices y respaldo en color negro, gris, verde, rojo, azul, blanco, berenjena, gris cálido, naranja.
peso máximo de resistencia: 120 kgs.</t>
  </si>
  <si>
    <t>OHV-2200</t>
  </si>
  <si>
    <t>estructura: de acero tubular ovalado de 30 X 15 mm, calibre 16, con acabado de pintura epóxica (electrostática) color negro, gris cálido, gris o blanco.
respaldo y asiento: hule espuma laminado flexible con densidad en el respaldo de 22 kgs/m3 y de 24 kgs/m3 en el asiento y alta resilencia.
tapiz: tapizada al color de su elección de toda nuestra colección de tapices.
peso máximo de resistencia: 120 kgs.</t>
  </si>
  <si>
    <t>OHV-2200CR</t>
  </si>
  <si>
    <t>estructura: de acero tubular ovalado de 30 x 15 mm, calibre 16; travesaños de acero tubular redondo de 19 mm, calibre 16 y asiento y respaldo de acero tubular ovalado de 30 X 15 mm, calibre 16 con terminado en cromo.
respaldo y asiento: hule espuma laminado flexible con densidad en el respaldo de 22 kgs/m3 y de 24 kgs/m3 en el asiento y alta resilencia.
tapiz: tapizada al color de su elección de toda nuestra colección de tapices.
peso máximo de resistencia: 120 kgs</t>
  </si>
  <si>
    <t>OHV-2400</t>
  </si>
  <si>
    <t>estructura: de acero tubular ovalado de 30 X 15 mm, calibre 16, con acabado de pintura epóxica (electrostática) color negro, gris cálido, gris o blanco.
respaldo: en malla de diseño ergonómico.
asiento: hule espuma laminado flexible con densidad en 24 kgs/m3 y alta resilencia.
tapiz: respaldo de malla al color de su elección de nuestra colección Malla Furny y asiento tapizado al color de su elección de toda nuestra colección de tapices.
peso máximo de resistencia: 120 kgs.</t>
  </si>
  <si>
    <t>Alto:                  785 mm         Ancho:                 510 mm            Prof:       410 mm</t>
  </si>
  <si>
    <t>OHV-2400CR</t>
  </si>
  <si>
    <t>estructura: de acero tubular ovalado de 30 x 15 mm, calibre 16; travesaños de acero tubular redondo de 19 mm, calibre 16 y asiento y respaldo de acero tubular ovalado de 30 X 15 mm, calibre 16 con terminado en cromo.
respaldo: en malla de diseño ergonómico.
asiento: hule espuma laminado flexible con densidad en 24 kgs/m3 y alta resilencia.
tapiz: respaldo de malla al color de su elección de nuestra colección Malla Furny y asiento en tela o vinil al color de su elección de nuestro catálogo.
peso máximo de resistencia: 120 kgs.</t>
  </si>
  <si>
    <t>OHV-50</t>
  </si>
  <si>
    <t>estructura: de acero tubular de 3/4" de diámetro, calibre 16, con terminado en cromo.
respaldo: en polipropileno de alta resistencia y duración.
asiento: en polipropileno de alta resistencia y duración, acojinado con hule espuma laminado flexible con 22 kgs/m3 de densidad y alta resilencia.
tapiz: tela o vinil al color de su elección de nuestro catálogo.
color: naranja.
peso máximo de resistencia: 90 kgs.</t>
  </si>
  <si>
    <t>Alto:                  810 mm         Ancho:                 365 mm            Prof:       420 mm</t>
  </si>
  <si>
    <t>OHV-51</t>
  </si>
  <si>
    <t>estructura: de acero tubular de 3/4" de diámetro, calibre 16, con terminado en cromo.
asiento y respaldo: en polipropileno de alta resistencia y duración.
color: naranja.
peso máximo de resistencia: 90 kgs.</t>
  </si>
  <si>
    <t>OHV-133</t>
  </si>
  <si>
    <t>patas, asiento y respaldo: de una sola pieza en polipropileno de alta resistencia y duración.
color: mamey, azul o blanco.
peso máximo de resistencia: 130 kgs. aproximadamente.</t>
  </si>
  <si>
    <t>Alto:                  800 mm         Ancho:                 410 mm            Prof:       460 mm</t>
  </si>
  <si>
    <t>OHV-134</t>
  </si>
  <si>
    <t>patas, asiento y respaldo: de una sola pieza en polipropileno de alta resistencia y duración.
color: amarillo, aqua o gris.
peso máximo de resistencia: 130 kgs. aproximadamente.</t>
  </si>
  <si>
    <t>OHV-136</t>
  </si>
  <si>
    <t>patas, asiento y respaldo: de una sola pieza en polipropileno de alta resistencia y duración.
color: azul o aqua.
peso máximo de resistencia: 130 kgs. aproximadamente.</t>
  </si>
  <si>
    <t>Alto:                  805 mm         Ancho:                 450 mm            Prof:       450 mm</t>
  </si>
  <si>
    <t>OHV-7216</t>
  </si>
  <si>
    <t>base: plato redondo en lámina de acero calibre 18; pedestal tubular de aero redondo de 3" calibre 18.
elevación: por medio de pistón neumático extralargo clase 3 que permite ajustar la altura del asiento.
mecanismo: plato de acero reforzado con palanca de bloqueo y con descansapies.
respaldo y asiento: de una sola pieza, termoplástico polimerizado en polipropileno de alta densidad.
color: blanco (W9), celeste (B9) con blanco (W9) o negro (K5).
peso máximo de resistencia: 100 kgs.</t>
  </si>
  <si>
    <t>Alto:                  1160 mm         Ancho:                 410 mm            Prof:       430 mm</t>
  </si>
  <si>
    <t>OHV-7216P</t>
  </si>
  <si>
    <t>base: plato redondo en lámina de acero calibre 18; pedestal tubular de aero redondo de 3" calibre 18.
elevación: por medio de pistón neumático extralargo clase 3 que permite ajustar la altura del asiento.
mecanismo: plato de acero reforzado con palanca de bloqueo y con descansapies.
respaldo y asiento: de una sola pieza, termoplástico polimerizado en polipropileno de alta densidad.
color: blanco (W9), celeste (B9) con blanco (W9) o negro (K5).
tapiz: soft revolving leather gris para el blanco o celeste con blanco y soft revolving leather negro para el negro.
peso máximo de resistencia: 100 kgs.</t>
  </si>
  <si>
    <t>OHV-73</t>
  </si>
  <si>
    <t>estructura: de acero tubular de 1" de diámetro, calibre 16, con acabado en pintura epóxica (electrostática) color negro, blanco, rojo ladrillo, azul profundo o gris oscuro.
respaldo: en dos piezas en polipropileno de alta resistencia y duración para intemperie, resistente a los rayos ultravioleta (UV) y al ambiente salino.
color: negro, blanco, rojo ladrillo, azul profundo o gris oscuro. NOTA: Silla monocromática (mismo color asiento y estructura).
peso máximo de resistencia: 160 kgs.</t>
  </si>
  <si>
    <t>Alto:                  780 mm         Ancho:                 495 mm            Prof:       460 mm</t>
  </si>
  <si>
    <t>OHV-92</t>
  </si>
  <si>
    <t>respaldo, asiento y patas: terminado en imitación mimbre de una sola pieza en polipropileno de alta resistencia y duración para intemperie, resistente a los rayos ultravioleta (UV) y al ambiente salino.
color: blanco (W8), gris (G6), negro grafito (K4), camel (N4), cafe (N3), bronce metálico (OG).
peso máximo de resistencia: 130 kgs.</t>
  </si>
  <si>
    <t>Alto:                  885 mm         Ancho:                 420 mm            Prof:       490 mm</t>
  </si>
  <si>
    <t>OHV-7036C</t>
  </si>
  <si>
    <t>patas, asiento y respaldo: de una sola pieza en polipropileno de alta resistencia y duración para intemperie, resistente a los rayos ultravioleta (UV) y al ambiente salino.
color: blanco (W8), gris (G6), negro (K3), cafe (N3).
peso máximo de resistencia: 130 kgs.</t>
  </si>
  <si>
    <t>Alto:                  920 mm         Ancho:                 390 mm            Prof:       490 mm</t>
  </si>
  <si>
    <t>OHV-7036B</t>
  </si>
  <si>
    <t>Alto:                  102 mm         Ancho:                 400 mm            Prof:       500 mm</t>
  </si>
  <si>
    <t>OHV-93</t>
  </si>
  <si>
    <t>Alto:                  800 mm         Ancho:                 550 mm            Prof:       570 mm</t>
  </si>
  <si>
    <t>OHV-7029CC</t>
  </si>
  <si>
    <t>respaldo, asiento y patas: terminado en imitación mimbre de una sola pieza en polipropileno de alta resistencia y duración para intemperie, resistente a los rayos ultravioleta (UV) y al ambiente salino.
color: blanco (W8), gris (G6), cafe (N3).
peso máximo de resistencia: 130 kgs.</t>
  </si>
  <si>
    <t>Alto:                  770 mm         Ancho:                 580 mm            Prof:       580 mm</t>
  </si>
  <si>
    <t>OHV-7028</t>
  </si>
  <si>
    <t>respaldo, asiento y patas: terminado en imitación bejuco de una sola pieza en polipropileno de alta resistencia y duración para intemperie, resistente a los rayos ultravioleta (UV) y al ambiente salino.
color: blanco (W9), gris (G6), negroazulado (K3) o camel (N4).
peso máximo de resistencia: 130 kgs.</t>
  </si>
  <si>
    <t>Alto:                  810 mm         Ancho:                 540 mm            Prof:       490 mm</t>
  </si>
  <si>
    <t>OHV-74</t>
  </si>
  <si>
    <t>patas, asiento y respaldo: de una sola pieza en polipropileno de alta resistencia y duración para intemperie, resistente a los rayos ultravioleta (UV) y al ambiente salino.
color: blanco (W9), gris (G6), azul niebla (B9), rojo (R1), naranja (YB).
peso máximo de resistencia: 130 kgs. aproximadamente.</t>
  </si>
  <si>
    <t>Alto:                  770 mm         Ancho:                 420 mm            Prof:       490 mm</t>
  </si>
  <si>
    <t>OHV-59</t>
  </si>
  <si>
    <t>respaldo, asiento y patas: de una sola pieza en polipropileno de alta resistencia y duración para intemperie, resistente a los rayos ultravioleta (UV) y al ambiente salino.
color: blanco, capuccino, negro, gris antracita, mostaza, rojo.
peso máximo de resistencia: 120 kgs.</t>
  </si>
  <si>
    <t>OHV-60</t>
  </si>
  <si>
    <t>OHV-7203B</t>
  </si>
  <si>
    <t>patas, asiento y respaldo: de una sola pieza en polipropileno de alta resistencia y duración para intemperie, resistente a los rayos ultravioleta (UV) y al ambiente salino.
color: blanco (W9), gris (G6), negro (K3), verde abave (VD), azul niebla (B9), ambar (YF).
peso máximo de resistencia: 130 kgs. aproximadamente.</t>
  </si>
  <si>
    <t>Alto:                  820 mm         Ancho:                 465 mm            Prof:       520 mm</t>
  </si>
  <si>
    <t>OHV-7203A</t>
  </si>
  <si>
    <t>patas, brazos, asiento y respaldo: de una sola pieza en polipropileno de alta resistencia y duración para intemperie, resistente a los rayos ultravioleta (UV) y al ambiente salino.
color: blanco (W9), gris (G6), negro (K3), verde abave (VD), azul niebla (B9), ambar (YF).
peso máximo de resistencia: 130 kgs. aproximadamente.</t>
  </si>
  <si>
    <t>OHV-7203BC</t>
  </si>
  <si>
    <t>patas, asiento y respaldo: de una sola pieza en polipropileno de alta resistencia y duración para intemperie, resistente a los rayos ultravioleta (UV) y al ambiente salino.
color: blanco (W9), gris (G6), negro (K3), verde abave (VD), azul niebla (B9), ambar (YF).
peso máximo de resistencia: 130 kgs</t>
  </si>
  <si>
    <t>OHV-7203BB</t>
  </si>
  <si>
    <t>OHV-91</t>
  </si>
  <si>
    <t>respaldo, asiento y patas: de una sola pieza en polipropileno de alta resistencia y duración para intemperie, resistente a los rayos ultravioleta (UV) y al ambiente salino.
color: blanco (W9), gris (G6), gris oscuro (G7), verde (V5), azul (B7), azul niebla (B9), azul turquesa (BF), rojo (R4), fucsia (R7), amarillo (Y7), ambar (YF), naranja (YB).
peso máximo de resistencia: 130 kgs.</t>
  </si>
  <si>
    <t>Alto:                  800 mm         Ancho:                 650 mm            Prof:       570 mm</t>
  </si>
  <si>
    <t>OHV-97</t>
  </si>
  <si>
    <t>respaldo, asiento y patas: de una sola pieza en polipropileno de alta resistencia y duración para intemperie, resistente a los rayos ultravioleta (UV) y al ambiente salino.
color: blanco (W9), gris (G6), gris oscuro (G7), verde (V5), azul (B7), azul niebla (B9), azul turquesa (BF), rojo (R4), fucsia (R7), ambar (YF), naranja (YB).
peso máximo de resistencia: 130 kgs.</t>
  </si>
  <si>
    <t>Alto:                  820 mm         Ancho:                 450 mm            Prof:       445 mm</t>
  </si>
  <si>
    <t>OHV-7211C</t>
  </si>
  <si>
    <t>patas, asiento y respaldo: de una sola pieza en polipropileno de alta resistencia y duración para intemperie, resistente a los rayos ultravioleta (UV) y al ambiente salino.
color: blanco (W9), gris (G6), gris acero (G8), gris oscuro (G7), pistache (V4), azul niebla (B9), azul turquesa (BF), morado rojizo (P5), ambar (YF), naranja (YB).
peso máximo de resistencia: 130 kgs.</t>
  </si>
  <si>
    <t>Alto:                  930 mm         Ancho:                 360 mm            Prof:       445 mm</t>
  </si>
  <si>
    <t>OHV-7211B</t>
  </si>
  <si>
    <t>OHV-7031</t>
  </si>
  <si>
    <t>patas, asiento y respaldo: terminado en imitación mimbre de una sola pieza en polipropileno de alta resistencia y duración para intemperie, resistente a los rayos ultravioleta (UV) y al ambiente salino.
color: blanco (W8), gris (G6), cafe (N3), negro (K3).
peso máximo de resistencia: 130 kgs.</t>
  </si>
  <si>
    <t>Alto:                  1020 mm         Ancho:                 635 mm            Prof:       1730 mm</t>
  </si>
  <si>
    <t>OHV-7030</t>
  </si>
  <si>
    <t>respaldo, asiento y patas: terminado en imitación mimbre de una sola pieza en polipropileno de alta resistencia y duración para intemperie, resistente a los rayos ultravioleta (UV) y al ambiente salino.
color: blanco (W8), gris (G6), cafe (N3), negro (K3), pistache (V4), ambar. (YF).
peso máximo de resistencia: 130 kgs.</t>
  </si>
  <si>
    <t>Alto:                  880 mm         Ancho:                 635 mm            Prof:       1530 mm</t>
  </si>
  <si>
    <t>OHV-81</t>
  </si>
  <si>
    <t>patas, asiento y respaldo: de dos piezas en polipropileno de alta resistencia y duración para intemperie, resistente a los rayos ultravioleta (UV) y al ambiente salino.
color: blanco (W9), gris (G6), gris oscuro (G7), menta (VB), salmón (R5), ambar (Y8).
peso máximo de resistencia: 130 kgs. aproximadamente.</t>
  </si>
  <si>
    <t>Alto:                  585 mm         Ancho:                  340 mm            Prof:       360 mm</t>
  </si>
  <si>
    <t>OHV-82</t>
  </si>
  <si>
    <t>patas, asiento y respaldo: de dos piezas en polipropileno de alta resistencia y duración para intemperie, resistente a los rayos ultravioleta (UV) y al ambiente salino.
color: blanco (W9), gris (G6), gris oscuro (G7), menta (VB), salmón (R5), ambar (Y8).
peso máximo de resistencia: 130 kgs.</t>
  </si>
  <si>
    <t>Alto:                  780 mm         Ancho:                  365 mm            Prof:       395 mm</t>
  </si>
  <si>
    <t>OHV-83</t>
  </si>
  <si>
    <t>Alto:                  880 mm         Ancho:                  370 mm            Prof:       420 mm</t>
  </si>
  <si>
    <t>MÓDENA</t>
  </si>
  <si>
    <t>base: estrella de 5 puntas en metal, terminada en cromo y con rodajas tipo dual.
elevación: por medio de pistón neumático que permite ajustar la altura del asiento con terminado en cromo.
mecanismo: plato de acero reforzado con sistema de reclinación y palanca de bloqueo, perilla de regulación de tensión para el sistema de reclinación.
asiento y respaldo: respaldo alto con cabecera, hule espuma laminado flexible con densidad de 22 kgs/m³ en el respaldo y 24 kgs/m³ en el asiento, de alta resilencia.; con brazos de polipropileno rígido acojinados y tapizados.
tapiz: Soft revolving leather color chocolate.
peso máximo de resistencia: 120 kgs. Uso comercial ligero.</t>
  </si>
  <si>
    <t>Alto:                  1330 mm         Ancho:                  660 mm            Prof:       460 mm</t>
  </si>
  <si>
    <t>RIMINI</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</si>
  <si>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asiento y respaldo: respaldo alto, hule espuma laminado flexible con densidad de 22 kgs/m³ en el respaldo y 24 kgs/m³ en el asiento, de alta resilencia, brazos de polipropileno acojinados y tapizados.
tapiz: Soft revolving leather color negro.
peso máximo de resistencia: 120 kgs. Uso comercial ligero.</t>
  </si>
  <si>
    <t>ECO-GERENCIAL</t>
  </si>
  <si>
    <t>base: estrella de 5 puntas en poliamida con rodajas tipo dual.
elevación: por medio de pistón neumático que permite ajustar la altura del asiento.
mecanismo: plato de acero reforzado con sistema de reclinación y palanca de bloqueo, perilla de regulación de tensión para el sistema de reclinación.
asiento y respaldo: de respaldo medio, hule espuma laminado flexible con densidad de 22 kgs/m³ en el respaldo y 24 kgs/m³ en el asiento, alta resilencia; con brazos de polipropileno rígido.
tapiz: soft revolving leather negro.
peso máximo de resistencia: 120 kgs. Uso comercial ligero.</t>
  </si>
  <si>
    <t>Alto:                  1095 mm         Ancho:                  610 mm            Prof:       500 mm</t>
  </si>
  <si>
    <t>PADUA</t>
  </si>
  <si>
    <t>estructura: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respaldo y asiento: respaldo alto, hule espuma laminado flexible con densidad de 22 kgs/m³ en el respaldo y 24 kgs/m³ en el asiento, de alta resilencia, brazos de polipropileno rígido.
tapiz: tela en color negro.
peso máximo de resistencia: 120 kgs. Uso comercial ligero.</t>
  </si>
  <si>
    <t>Alto:                  1160 mm         Ancho:                  660 mm            Prof:       500 mm</t>
  </si>
  <si>
    <t>CANTABRIA</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</si>
  <si>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cabecera: ajustable.
respaldo: en malla de diseño ergonómico con soporte lumbar ajustable y cabecera.
asiento: hule espuma laminado flexible con alta densidad de 30 kgs/m3 con retardante a la flama y alta resilencia.
tapiz: respaldo de malla de color negro y asiento tapizado en funda de tela de color negro con pespunte.
peso máximo de resistencia: 120 kgs. Uso comercial ligero.</t>
  </si>
  <si>
    <t>Alto:                  1210 mm         Ancho:                  660 mm            Prof:       520 mm</t>
  </si>
  <si>
    <t xml:space="preserve">ECO-MALLA NEGRO </t>
  </si>
  <si>
    <t>base: estrella de 5 puntas en metal, terminada en cromo y con rodajas tipo dual.
elevación: por medio de pistón neumático que permite ajustar la altura del asiento con terminado en cromo.
mecanismo: plato de acero reforzado con sistema de reclinación y palanca de bloqueo, perilla de regulación de tensión para el sistema de reclinación.
respaldo: alto en malla de diseño ergonómico.
asiento: hule espuma laminada flexible con densidad de 24 kgs/m³ y alta resilencia; brazos de polipropileno semi-rígido con soporte de acero.
tapiz: malla en color negro y asiento en tela microespacial de color negro.
peso máximo de resistencia: 100 kgs. Uso comercial ligero.</t>
  </si>
  <si>
    <t>Alto:                  1245 mm         Ancho:                  660 mm            Prof:       475 mm</t>
  </si>
  <si>
    <t>ECO-MALLA BLANCO</t>
  </si>
  <si>
    <t>base: estrella de 5 puntas en metal, terminada en cromo y con rodajas tipo dual.
elevación: por medio de pistón neumático que permite ajustar la altura del asiento con terminado en cromo.
mecanismo: plato de acero reforzado con sistema de reclinación y palanca de bloqueo, perilla de regulación de tensión para el sistema de reclinación.
respaldo: alto en malla de diseño ergonómico.
asiento: hule espuma laminada flexible con densidad de 24 kgs/m³ y alta resilencia; brazos de polipropileno semi-rígido con soporte de acero.
tapiz: malla en color negro y asiento en tela microespacial de color gris.
peso máximo de resistencia: 100 kgs. Uso comercial ligero.</t>
  </si>
  <si>
    <t xml:space="preserve">BLANCO </t>
  </si>
  <si>
    <t xml:space="preserve">BRESCIA EJECUTIVO </t>
  </si>
  <si>
    <t>base: estrella de 5 puntas en metal, terminada en cromo con rodajas tipo dual.
elevación: por medio de pistón neumático que permite ajustar la altura del asiento.
mecanismo: plato de acero reforzado con sistema de reclinación y palanca de bloqueo, perilla de regulación de tensión para el sistema de reclinación.
brazos: abatibles de polipropileno semi-rígido con pad de poliuretano.
cabecera: ajustable en 7 posiciones, acojinada y tapizada.
respaldo: en malla de diseño ergonómico con cabecera.
asiento: hule espuma laminado flexible con densidad de 24 kgs/m3 y alta resilencia.
tapiz: respaldo de malla de color negro y asiento tapizado en funda de tela de color negro con pespunte.
peso máximo de resistencia: 80 kgs. Exclusivamente uso residencial.
SIN GARANTÍA</t>
  </si>
  <si>
    <t>Alto:                  1290 mm         Ancho:                  556 mm            Prof:       500 mm</t>
  </si>
  <si>
    <t xml:space="preserve">BRESCIA OPERATIVO </t>
  </si>
  <si>
    <t>base: estrella de 5 puntas en metal, terminada en cromo con rodajas tipo dual.
elevación: por medio de pistón neumático que permite ajustar la altura del asiento.
mecanismo: plato de acero reforzado con sistema de reclinación y palanca de bloqueo, perilla de regulación de tensión para el sistema de reclinación.
brazos: abatibles de polipropileno semi-rígido con pad de poliuretano.
respaldo: en malla de diseño ergonómico.
asiento: hule espuma laminado flexible con densidad de 24 kgs/m3 y alta resilencia.
tapiz: respaldo de malla de color negro y asiento tapizado en funda de tela de color negro con pespunte.
peso máximo de resistencia: 80 kgs. Exclusivamente uso residencial.
SIN GARANTÍA</t>
  </si>
  <si>
    <t>Alto:                  1085 mm         Ancho:                  556 mm            Prof:       500 mm</t>
  </si>
  <si>
    <t xml:space="preserve">ECOCHAIR NEGRA </t>
  </si>
  <si>
    <t>base: estrella de 5 puntas en poliamida con rodajas tipo dual.
elevación: por medio de pistón neumático que permite ajustar la altura del asiento.
mecanismo: plato de acero reforzado con sistema de reclinación y palanca de bloqueo, perilla de regulación de tensión para el sistema de reclinación.
respaldo: en malla de diseño ergonómico.
asiento: hule espuma laminada flexible con densidad de 24 kgs/m³ de alta densidad y alta resilencia; brazos de polipropileno semi-rígido.
tapiz: malla en color negro y asiento en tela microespacial de color negro.
peso máximo de resistencia: 90 kgs. Uso comercial ligero.</t>
  </si>
  <si>
    <t>Alto:                  975 mm         Ancho:                  610 mm            Prof:       480 mm</t>
  </si>
  <si>
    <t xml:space="preserve">ECOCHAIR BLANCA </t>
  </si>
  <si>
    <t>estructura: estrella de 5 puntas en metal, terminada en cromo y con rodajas tipo dual.
elevación: por medio de pistón neumático que permite ajustar la altura del asiento.
perillas de ajuste: para ajustar la profundidad del respaldo con el asiento.
mecanismo: plato de acero reforzado con palanca de accionamiento y bloqueo del pistón neumático.
respaldo: en malla de diseño ergonómico.
asiento: hule espuma laminado flexible con densidad de 27 kgs/m3 y alta resilencia, descansa brazos de poliuretano semi-rígido.
tapiz: respaldo en malla color gris y asiento en microespacial color plomo.
peso máximo de resistencia: 90 kgs. Uso comercial ligero.</t>
  </si>
  <si>
    <t>BARI</t>
  </si>
  <si>
    <t>base: estrella de 5 puntas en metal, terminada en cromo con rodajas tipo dual.
elevación: por medio de pistón neumático que permite ajustar la altura del asiento.
mecanismo: plato de acero reforzado con sistema de reclinación y palanca de bloqueo, perilla de regulación de tensión para el sistema de reclinación.
respaldo: en malla de diseño ergonómico.
asiento: hule espuma laminado flexible con densidad de 24 kgs/m³ y alta resilencia.
tapiz: malla en color negro y asiento en tela microespacial de color negro.
peso máximo de resistencia: 90 kgs. Uso comercial ligero.</t>
  </si>
  <si>
    <t>Alto:                  1060 mm         Ancho:                  535 mm            Prof:       500 mm</t>
  </si>
  <si>
    <t>OHS-10</t>
  </si>
  <si>
    <t>base: estrella de 5 puntas en poliamida, rodajas tipo dual.
elevación: por medio de pistón neumático que permite ajustar la altura del asiento.
perillas de ajuste: para ajustar la profundidad del respaldo con el asiento.
mecanismo: plato de acero reforzado con palanca de accionamiento y bloqueo del pistón neumático.
respaldo y asiento: hule espuma laminado flexible con densidad de 22 kgs/m³ en el respaldo y 24 kgs/m³ en el asiento, de alta resilencia.
tapiz: Unicamente al color de su elección de nuestra colección Cancún o Zenzé.
peso máximo de resistencia: 80 kgs. Uso comercial ligero.
NOTA: Las medidas de las alturas aumentan 240 mm con kits cajeros.</t>
  </si>
  <si>
    <t xml:space="preserve">ECOVISITA </t>
  </si>
  <si>
    <t>estructura: de acero tubular de 7/8" de diámetro, calibre 20; con acabado de pintura epóxica (electrostática) color negro.
asiento y respaldo: hule espuma laminado flexible con densidad de 22 kgs/m³ en el respaldo y 24 kgs/m³ en el asiento, de alta resilencia.
tapiz: Unicamente al color de su elección de nuestra colección Cancún o Zenzé.
peso máximo de resistencia: 80 kgs. Uso comercial ligero.</t>
  </si>
  <si>
    <t>Alto:                  795 mm         Ancho:                  480 mm            Prof:       470 mm</t>
  </si>
  <si>
    <t xml:space="preserve">ISO SIN BRAZOS </t>
  </si>
  <si>
    <t>estructura: de acero tubular ovalado de 1 1/8" X 19/32", calibre 18; con acabado de pintura epóxica (electrostática) color negro.
asiento y respaldo: hule espuma laminado flexible con densidad de 22 kgs/m³ en el respaldo y 24 kgs/m³ en el asiento, de alta resilencia. Unicamente al color de su elección de nuestra colección Cancún o Zenzé.
peso máximo de resistencia: 120 kgs. Uso comercial ligero.</t>
  </si>
  <si>
    <t xml:space="preserve">ISO CON BRAZOS </t>
  </si>
  <si>
    <t>estructura: de acero tubular ovalado de 1 1/8" X 19/32", calibre 18; los brazos son una extensión de las mismas patas, con acabado de pintura epóxica (electrostática) color negro.
asiento y respaldo: hule espuma laminado flexible con densidad de 22 kgs/m³ en el respaldo y 24 kgs/m³ en el asiento, de alta resilencia.
tapiz: Unicamente al color de su elección de nuestra colección Cancún o Zenzé.
peso máximo de resistencia: 120 kgs. Uso comercial ligero.</t>
  </si>
  <si>
    <t xml:space="preserve">NOVAISO-SIN BRAZOS </t>
  </si>
  <si>
    <t>estructura: de acero tubular ovalado de 1 1/8" X 19/32", calibre 18; con acabado de pintura epóxica (electrostática) color negro.
asiento y respaldo: en dos piezas en polipropileno de alta resistencia y duración.
color: negro o azul.
peso máximo de resistencia: 120 kgs. Uso comercial ligero.</t>
  </si>
  <si>
    <t>Alto:                  870 mm         Ancho:                  510 mm            Prof:         400 mm</t>
  </si>
  <si>
    <t xml:space="preserve">NOVAISO-CON BRAZOS </t>
  </si>
  <si>
    <t>estructura: de acero tubular ovalado de 1 1/8" X 19/32", calibre 18; los brazos son una extensión de las mismas patas, con acabado de pintura epóxica (electrostática) color negro.
asiento y respaldo: en dos piezas en polipropileno de alta resistencia y duración.
color: negro o azul.
peso máximo de resistencia: 120 kgs. Uso comercial ligero.</t>
  </si>
  <si>
    <t>OHV-54</t>
  </si>
  <si>
    <t>base: trineo y brazos en tres piezas de acero tubular de 1" de diámetro, calibre 16; con terminado en cromo.
respaldo y asiento: hule espuma laminado flexible con densidad de 22 kgs/m³ de alta resilencia; brazos tapizados.
tapiz: hard PVC en color negro.
peso máximo de resistencia: 100 kgs. Uso comercial ligero.</t>
  </si>
  <si>
    <t>Alto:                  950 mm         Ancho:                  575 mm            Prof:         525 mm</t>
  </si>
  <si>
    <t>OHV-14</t>
  </si>
  <si>
    <t>estructura: de acero sólido "cold rolled" de 1/2" de diámetro, con terminado en cromo.
asiento y respaldo: en dos piezas en polipropileno de alta resistencia y duración.
color: negro o gris (sobre pedido blanco, amarillo o azul).
peso máximo de resistencia: 120 kgs. Uso comercial ligero.</t>
  </si>
  <si>
    <t>Alto:                  590 mm         Ancho:                  470 mm            Prof:         495 mm</t>
  </si>
  <si>
    <t>OHV-124</t>
  </si>
  <si>
    <t>respaldo y asiento: de una sola pieza en polipropileno de alta resistencia y duración.
patas: de dos piezas en polipropileno de alta resistencia y duración.
color: verde, blanco, rojo, negro.
peso máximo de resistencia: 120 kgs. Uso comercial ligero.</t>
  </si>
  <si>
    <t>Alto:                  820 mm         Ancho:                  380 mm            Prof:         410 mm</t>
  </si>
  <si>
    <t>OHV-7067D</t>
  </si>
  <si>
    <t>respaldo, asiento y brazos: de una sola pieza en polipropileno con fibra de vidrio de alta resistencia y duración.
patas: de dos piezas en polipropileno de alta resistencia y duración.
color: olivo, blanco, celeste, lila, negro.
peso máximo de resistencia: 120 kgs. Uso comercial ligero.</t>
  </si>
  <si>
    <t>Alto:                  790 mm         Ancho:                  380 mm            Prof:         410 mm</t>
  </si>
  <si>
    <t>OHV-7067F</t>
  </si>
  <si>
    <t>respaldo, asiento y brazos: de una sola pieza en polipropileno con fibra de vidrio de alta resistencia y duración.
patas: de dos piezas en acero tubular redondo con acabado de pintura epóxica (electrostática) color blanco.
color: olivo, blanco, celeste, lila, negro.
peso máximo de resistencia: 120 kgs. Uso comercial ligero.</t>
  </si>
  <si>
    <t>OHV-56</t>
  </si>
  <si>
    <t>estructura: de acero tubular de 5/8" de diámetro, calibre 18; en color negro.
asiento y respaldo: interior en madera de triplay preformado y hule espuma laminado flexible con densidad de 22 kgs/m³ de alta resilencia.
tapiz: soft revolving leather color café con costura por todo el contorno.
peso máximo de resistencia: 120 kgs. Uso comercial ligero.</t>
  </si>
  <si>
    <t>Alto:                  780 mm         Ancho:                  465 mm            Prof:         460 mm</t>
  </si>
  <si>
    <t>OHV-56 ALTA</t>
  </si>
  <si>
    <t>Alto:                  880 mm         Ancho:                  470 mm            Prof:         480 mm</t>
  </si>
  <si>
    <t>OHV-57 ALTO</t>
  </si>
  <si>
    <t>base: plato redondo en lámina de acero calibre 18.
elevación: por medio de pistón neumático que permite ajustar la altura del asiento.
mecanismo: plato de acero reforzado con palanca de bloqueo y con descansapies.
asiento y respaldo: hule espuma laminado flexible con densidad de 24 kgs/m³ y de alta resilencia.
tapiz: soft revolving leather negro.
peso máximo de resistencia: 120 kgs. Uso comercial ligero.</t>
  </si>
  <si>
    <t>Alto:                  1080 mm         Ancho:                  381 mm            Prof:         350 mm</t>
  </si>
  <si>
    <t>OHV-58 ALTO</t>
  </si>
  <si>
    <t>base: plato redondo en lámina de acero calibre 18.
elevación: por medio de pistón neumático que permite ajustar la altura del asiento.
mecanismo: plato de acero reforzado con palanca de bloqueo y con descansapies.
asiento: hule espuma laminado flexible con densidad de 24 kgs/m³ y de alta resilencia.
tapiz: soft revolving leather negro.
peso máximo de resistencia: 120 kgs. Uso comercial ligero.</t>
  </si>
  <si>
    <t>Alto:                  960 mm         Ancho:                  381 mm            Prof:         330 mm</t>
  </si>
  <si>
    <t>OHV-121</t>
  </si>
  <si>
    <t>estructura: de acero tubular de 3/4" de diámetro, calibre 20; con acabado de pintura epóxica (electrostática) color negro.
asiento: en polipropileno de alta resistencia y duración.
tapiz: negro, azul, naranja, amarillo, rojo o verde.
peso máximo de resistencia: 120 kgs. Uso comercial ligero.</t>
  </si>
  <si>
    <t>Alto:                  725 mm         Ancho:                  350 mm            Prof:         350 mm</t>
  </si>
  <si>
    <t>OHV-7201</t>
  </si>
  <si>
    <t>respaldo: de una sola pieza en polipropileno de alta resistencia y duración para intemperie, resistente a los rayos ultravioleta (UV) y al ambiente salino.
color: blanco, naranja, celeste, olivo, capuccino o negro.
peso máximo de resistencia: 130 kgs. Uso comercial ligero.</t>
  </si>
  <si>
    <t>Alto:                  790 mm         Ancho:                  380 mm            Prof:          445mm</t>
  </si>
  <si>
    <t>OHV-61</t>
  </si>
  <si>
    <t>patas: de aluminio tubular de 1" de diámetro, calibre 16, con terminado natural.
asiento y respaldo: de una sola pieza en polipropileno de alta resistencia y duración para intemperie, resistente a los rayos ultravioleta (UV) y al ambiente salino.
color: blanco, verde, negro, naranja, rojo, azul, amarillo.
peso máximo de resistencia: 100 kgs. Uso comercial ligero.</t>
  </si>
  <si>
    <t>OHV-62</t>
  </si>
  <si>
    <t>patas: de aluminio tubular de 1" de diámetro, calibre 16, con terminado natural.
asiento y respaldo: de una sola pieza en polipropileno de alta resistencia y duración para intemperie, resistente a los rayos ultravioleta (UV) y al ambiente salino.
color: aqua, blanco, rojo.
peso máximo de resistencia: 100 kgs. Uso comercial ligero.</t>
  </si>
  <si>
    <t>Alto:                  835 mm         Ancho:                  380 mm            Prof:          425mm</t>
  </si>
  <si>
    <t>OHV-64</t>
  </si>
  <si>
    <t>patas: de aluminio tubular de 1" de diámetro, calibre 16, con terminado natural.
asiento y respaldo: de una sola pieza en polipropileno de alta resistencia y duración para intemperie, resistente a los rayos ultravioleta (UV) y al ambiente salino.
color: olivo, blanco, rojo.
peso máximo de resistencia: 100 kgs. Uso comercial ligero.</t>
  </si>
  <si>
    <t>OHV-69</t>
  </si>
  <si>
    <t>patas: de aluminio tubular de 1" de diámetro, calibre 16, con terminado natural.
asiento y respaldo: de una sola pieza en polipropileno de alta resistencia y duración para intemperie, resistente a los rayos ultravioleta (UV) y al ambiente salino.
color: mostaza, blanco, rojo.
peso máximo de resistencia: 100 kgs. Uso comercial ligero.</t>
  </si>
  <si>
    <t>OHV-126</t>
  </si>
  <si>
    <r>
      <rPr>
        <rFont val="Geneva"/>
        <b/>
        <color rgb="FF3F3F3F"/>
        <sz val="8.0"/>
      </rPr>
      <t>AMBIENTE</t>
    </r>
    <r>
      <rPr>
        <rFont val="Geneva"/>
        <color rgb="FF3F3F3F"/>
        <sz val="8.0"/>
      </rPr>
      <t xml:space="preserve"> interior </t>
    </r>
    <r>
      <rPr>
        <rFont val="Geneva"/>
        <b/>
        <color rgb="FF3F3F3F"/>
        <sz val="8.0"/>
      </rPr>
      <t>ESTRUCTURA:</t>
    </r>
    <r>
      <rPr>
        <rFont val="Geneva"/>
        <color rgb="FF3F3F3F"/>
        <sz val="8.0"/>
      </rPr>
      <t xml:space="preserve"> Base de madera de fresno americano. Límite de carga de120 kgs. Las uniones entre las piezas son en base a tornillos. Terminado natural. </t>
    </r>
    <r>
      <rPr>
        <rFont val="Geneva"/>
        <b/>
        <color rgb="FF3F3F3F"/>
        <sz val="8.0"/>
      </rPr>
      <t>ASIENTO, RESPALDO Y BRAZOS:</t>
    </r>
    <r>
      <rPr>
        <rFont val="Geneva"/>
        <color rgb="FF3F3F3F"/>
        <sz val="8.0"/>
      </rPr>
      <t xml:space="preserve"> Armazón de respaldo y brazos interior en madera de triplay compuesto por diversas hojas con espesor de 12 mm. Acojinado con hule espuma de poliuretano inyectado y dimensionada en 30 mm de espesor, de alta densidad (60kgs/m³) con retardante a la flama y de alta resilencia. </t>
    </r>
    <r>
      <rPr>
        <rFont val="Geneva"/>
        <b/>
        <color rgb="FF3F3F3F"/>
        <sz val="8.0"/>
      </rPr>
      <t>REGATONES:</t>
    </r>
    <r>
      <rPr>
        <rFont val="Geneva"/>
        <color rgb="FF3F3F3F"/>
        <sz val="8.0"/>
      </rPr>
      <t xml:space="preserve"> Polipropileno de alta densidad. Tipo media luna externos. Color negro. </t>
    </r>
    <r>
      <rPr>
        <rFont val="Geneva"/>
        <b/>
        <color rgb="FF3F3F3F"/>
        <sz val="8.0"/>
      </rPr>
      <t>TAPIZ:</t>
    </r>
    <r>
      <rPr>
        <rFont val="Geneva"/>
        <color rgb="FF3F3F3F"/>
        <sz val="8.0"/>
      </rPr>
      <t xml:space="preserve"> En tela de color a su elección, de nuestra colección </t>
    </r>
    <r>
      <rPr>
        <rFont val="Geneva"/>
        <b/>
        <color rgb="FF3F3F3F"/>
        <sz val="8.0"/>
      </rPr>
      <t>CASPER.</t>
    </r>
    <r>
      <rPr>
        <rFont val="Geneva"/>
        <color rgb="FF3F3F3F"/>
        <sz val="8.0"/>
      </rPr>
      <t xml:space="preserve"> </t>
    </r>
    <r>
      <rPr>
        <rFont val="Geneva"/>
        <b/>
        <color rgb="FF3F3F3F"/>
        <sz val="8.0"/>
      </rPr>
      <t>RESISTENCIA:</t>
    </r>
    <r>
      <rPr>
        <rFont val="Geneva"/>
        <color rgb="FF3F3F3F"/>
        <sz val="8.0"/>
      </rPr>
      <t xml:space="preserve"> Peso máximo de resistencia 120 kgs.</t>
    </r>
  </si>
  <si>
    <t>Alto:                  830 mm         Frente:                  490 mm            Prof:                      460 mm</t>
  </si>
  <si>
    <t>OHV-127</t>
  </si>
  <si>
    <r>
      <rPr>
        <rFont val="Verdana"/>
        <b/>
        <color theme="1"/>
        <sz val="10.0"/>
        <u/>
      </rPr>
      <t>2 PZ POR CAJA</t>
    </r>
    <r>
      <rPr>
        <rFont val="Verdana"/>
        <color rgb="FF0000FF"/>
        <sz val="10.0"/>
        <u/>
      </rPr>
      <t xml:space="preserve"> </t>
    </r>
  </si>
  <si>
    <t>ESTRUCTURA:
Base de acero tubular redondo de 5/8” de diámetro, calibre 16.
Soporte del asiento en solera de acero 1” con un espesor de 1/4”.
Las uniones entre las piezas son en base a soldadura de microalambre a gas CO². Terminado en cromo.
ASIENTO, RESPALDO Y BRAZOS:
Armazón de respaldo y brazos interior en madera de triplay compuesto por diversas hojas con espesor de 12 mm. Acojinado con hule espuma de poliuretano inyectado y dimensionada en 30 mm de espesor, de alta densidad (60 kgs/m³) con retardante a la flama y de alta resilencia.
REGATONES:
Polipropileno de alta densidad. Tipo media luna externos. Color negro.
TAPIZ:
En tela de color a su elección, de nuestra colección CASPER.
RESISTENCIA:
Peso máximo de resistencia 120 kgs.</t>
  </si>
  <si>
    <t>Alto:                  830 mm         Frente:                  490 mm            Prof:                      480 mm</t>
  </si>
  <si>
    <t>OHV-128</t>
  </si>
  <si>
    <r>
      <rPr>
        <rFont val="Verdana"/>
        <b/>
        <color theme="1"/>
        <sz val="10.0"/>
        <u/>
      </rPr>
      <t>2 PZ POR CAJA</t>
    </r>
    <r>
      <rPr>
        <rFont val="Verdana"/>
        <color theme="1"/>
        <sz val="10.0"/>
        <u/>
      </rPr>
      <t xml:space="preserve"> </t>
    </r>
  </si>
  <si>
    <r>
      <rPr>
        <rFont val="Geneva"/>
        <b/>
        <color rgb="FF3F3F3F"/>
        <sz val="8.0"/>
      </rPr>
      <t>BASE:</t>
    </r>
    <r>
      <rPr>
        <rFont val="Geneva"/>
        <color rgb="FF3F3F3F"/>
        <sz val="8.0"/>
      </rPr>
      <t xml:space="preserve">Estrella cuadrilatero de 4 puntas y diámetro de 660 mm (25”)
nervada.Límite de carga de 830-860 kgs. Material en fundición de aluminio nervado. Giratoria en 360º Terminado en pintura electrostática en polvo (époxica) color
blanco. Forma piramidal. </t>
    </r>
    <r>
      <rPr>
        <rFont val="Geneva"/>
        <b/>
        <color rgb="FF3F3F3F"/>
        <sz val="8.0"/>
      </rPr>
      <t>ASIENTO, RESPALDO Y BRAZOS:</t>
    </r>
    <r>
      <rPr>
        <rFont val="Geneva"/>
        <color rgb="FF3F3F3F"/>
        <sz val="8.0"/>
      </rPr>
      <t xml:space="preserve"> Armazón de respaldo y brazos interior en madera de triplay compuesto por diversas hojas con espesor de 12 mm. Acojinado con hule espuma de poliuretano inyectado y dimensionada en 30 mm de espesor, de alta densidad (60kgs/m³) con retardante a la flama y de alta resilencia. </t>
    </r>
    <r>
      <rPr>
        <rFont val="Geneva"/>
        <b/>
        <color rgb="FF3F3F3F"/>
        <sz val="8.0"/>
      </rPr>
      <t>REGATONES:</t>
    </r>
    <r>
      <rPr>
        <rFont val="Geneva"/>
        <color rgb="FF3F3F3F"/>
        <sz val="8.0"/>
      </rPr>
      <t>Polipropileno de alta densidad. Tipo media luna externos. Color negro.</t>
    </r>
    <r>
      <rPr>
        <rFont val="Geneva"/>
        <b/>
        <color rgb="FF3F3F3F"/>
        <sz val="8.0"/>
      </rPr>
      <t xml:space="preserve"> RESISTENCIA:</t>
    </r>
    <r>
      <rPr>
        <rFont val="Geneva"/>
        <color rgb="FF3F3F3F"/>
        <sz val="8.0"/>
      </rPr>
      <t xml:space="preserve"> Peso máximo de resistencia 120 kgs</t>
    </r>
  </si>
  <si>
    <t>Alto:                  830 mm         Ancho:                 500 mm            Prof:                     500 mm</t>
  </si>
  <si>
    <t xml:space="preserve">OHV-128 LOUNGE </t>
  </si>
  <si>
    <t>AMBIENTE •interior
BASE: •Estrella cuadrilatero de 4 puntas y diámetro de 660 mm (25”) nervada. •Límite de carga de 830-860 kgs. •Material en fundición de aluminio nervado.
•Giratoria en 360º •Terminado en pintura electrostática en polvo (époxica) color negro.
ASIENTO, RESPALDO Y BRAZOS: •Armazón de respaldo y brazos interior en madera de triplay compuesto por diversas hojas con espesor de 12 mm.
•Acojinado con hule espuma de poliuretano inyectado y dimensionada en 30 mm de espesor, de alta densidad (60kgs/m³) con retardante a la flama y de alta resilencia.
REGATONES: •Polipropileno de alta densidad.
•Tipo media luna externos. •Color negro.
TAPIZ: •En tela de color a su elección, de nuestra colección CASPER.
RESISTENCIA: •Peso máximo de resistencia 120 kgs</t>
  </si>
  <si>
    <t>Alto:                    830 mm         Ancho:                  500 mm            Largo:                     500 mm</t>
  </si>
  <si>
    <t>OHV-125 LOUNGE</t>
  </si>
  <si>
    <t>ESTRUCTURA:
•De acero tubular redondo de 7/8” de diámetro, calibre 16.
• Diseñada en dos secciones unidas con soldadura
MIG.
•Las uniones entre las piezas son en base a soldadura de microalambre a gas CO².
ASIENTO, RESPALDO Y BRAZOS:
•Armazón de respaldo y brazos interior en madera de triplay
compuesto por diversas hojas con espesor de 12 mm.
•Acojinado con hule espuma de poliuretano inyectado y
dimensionada en 30 mm de espesor, de alta densidad (60
kgs/m³) con retardante a la flama y de alta resilencia.
REGATONES:
•Polipropileno de alta densidad.
•Tipo media luna externos.
•Color negro.</t>
  </si>
  <si>
    <t>Alto:                   820 mm         Frente:                   630 mm            Prof:                       680 mm</t>
  </si>
  <si>
    <t>OHV-129</t>
  </si>
  <si>
    <t>ESTRUCTURA:
•Base de acero tubular redondo de 5/8” de diámetro, calibre
16.
•Soporte del asiento en solera de acero 1” con un espesor de
1/4”.
•Separador y descansapies de perfíl redondo tubular de acero
en 3/8” de diámetro.
•Límite de carga de 120 kgs.
•Las uniones entre las piezas son en base a soldadura de
microalambre a gas CO².
•Terminado en cromo.
ASIENTO, RESPALDO Y BRAZOS:
•Armazón de respaldo y brazos interior en madera de triplay
compuesto por diversas hojas con espesor de 12 mm.
•Acojinado con hule espuma de poliuretano inyectado y
dimensionada en 30 mm de espesor, de alta densidad (60
kgs/m³) con retardante a la flama y de alta resilencia.
REGATONES:
•Polipropileno de alta densidad.
•Tipo media luna externos.
•Color negro.</t>
  </si>
  <si>
    <t>Alto:                   990 mm         Frente:                   480 mm            Prof:                       480 mm</t>
  </si>
  <si>
    <t>OHM-31003</t>
  </si>
  <si>
    <t>Tapizado en tela en hilos de algodón poliéster, capitonado recto y pespuntado, suave al tacto.</t>
  </si>
  <si>
    <t>Alto:                  820 mm         Largo:                 1830 mm            Prof:                     840 mm</t>
  </si>
  <si>
    <t>OHM- 31001</t>
  </si>
  <si>
    <t>Alto:                  820 mm         Largo:                 980 mm            Prof:                     840 mm</t>
  </si>
  <si>
    <t>OHV-106</t>
  </si>
  <si>
    <t>estructura: de lámina de acero cortada doblada y troquelada, calibre 18; con acabado de pintura epóxica (electrostática) y terminado en imitación madera.
asiento, respaldo y brazos: base y armazón en madera de triplay, hule espuma laminado flexible con densidad de 27 kgs/m³ y alta resilencia.
peso máximo de resistencia: 160 kgs.</t>
  </si>
  <si>
    <t>Alto:                  780 mm         Largo:                 475 mm            Prof:                     410 mm</t>
  </si>
  <si>
    <t>OHV-120</t>
  </si>
  <si>
    <t>estructura: de acero tubular de 5/8" de diámetro; con acabado de pintura epóxica (electrostática) color negro mate.
asiento, respaldo y brazos: base y armazón en madera de triplay, hule espuma laminado flexible con densidad de 27 kgs/m³ y alta resilencia.
peso máximo de resistencia: 120 kgs.</t>
  </si>
  <si>
    <t>Alto:                  775 mm         Largo:                 460 mm            Prof:                     540 mm</t>
  </si>
  <si>
    <t>OHM-122</t>
  </si>
  <si>
    <t>estructura: de acero tubular ovalado de 30 X 15 mm; con acabado de pintura epóxica (electrostática) color negro mate.
asiento: hule espuma laminado flexible con densidad de 27 kgs/m³ y alta resilencia.
tapiz: tela o vinil al color de su elección de nuestro catálogo.
peso máximo de resistencia: 120 kgs.</t>
  </si>
  <si>
    <t>Alto:                  440 mm         Largo:                 940 mm            Prof:                     490 mm</t>
  </si>
  <si>
    <t>OHM-123</t>
  </si>
  <si>
    <t>Alto:                  440 mm         Largo:                  mm            Prof:                     490 mm</t>
  </si>
  <si>
    <t>OHM-130</t>
  </si>
  <si>
    <t>estructura: de acero tubular de 3/4" de diámetro; con acabado de pintura epóxica (electrostática) color negro mate.
asiento: base y armazón en madera de pino de primera calidad, hule espuma laminado flexible con densidad de 20 kgs/m³ y alta resilencia.
tapiz: poliester jaspeado.
peso máximo de resistencia: 110 kgs. aproximadamente.</t>
  </si>
  <si>
    <t>Alto:                  440 mm         Largo:                  345 mm            Prof:                     480 mm</t>
  </si>
  <si>
    <t>OHM-131</t>
  </si>
  <si>
    <t>estructura: de acero tubular de 3/4" de diámetro; con acabado de pintura epóxica (electrostática) color negro mate.
asiento: base y armazón en madera de pino de primera calidad, hule espuma laminado flexible con densidad de 20 kgs/m³ y alta resilencia.
tapiz: poliester jaspeado.
peso máximo de resistencia: 150 kgs. aproximadamente.</t>
  </si>
  <si>
    <t>Alto:                  440 mm         Largo:                  1150 mm            Prof:                     480 mm</t>
  </si>
  <si>
    <t>OHM-132</t>
  </si>
  <si>
    <t>estructura: de acero tubular de 1/2" de diámetro; con acabado de pintura epóxica (electrostática) color negro mate.
asiento: base y armazón en madera de pino de primera calidad, hule espuma laminado flexible con densidad de 20 kgs/m³ y alta resilencia.
tapiz: poliéster.
peso máximo de resistencia: 110 kgs. aproximadamente.</t>
  </si>
  <si>
    <t>Alto:                  450 mm         Diametro:                   445 mm            Prof:                     480 mm</t>
  </si>
  <si>
    <t>OHM-7023-CC</t>
  </si>
  <si>
    <t>mueble: en polipropileno de alta resistencia y duración para intemperie e interior, resistente a los rayos ultravioleta (UV) y al ambiente salino con terminado en imitación rattán.
asiento y respaldo: acojinado con hule espuma laminado flexible con densidad en 27 kgs/m3 y alta resilencia.
color: color mueble: blanco (W8), gris (G6), cafe (N3), negro (K3); color cojín: azul (B06), beige (W02), capucccino (N02), shedron (Y04).
peso máximo de resistencia: 180 kgs.</t>
  </si>
  <si>
    <t>Alto:                  750 mm         Largo:                  830 mm            Prof:                     710 mm</t>
  </si>
  <si>
    <t>OHM-7023-LC</t>
  </si>
  <si>
    <t>Alto:                  750 mm         Largo:                  1150 mm            Prof:                     710 mm</t>
  </si>
  <si>
    <t>OHM-7023-SF</t>
  </si>
  <si>
    <t>Alto:                  1990 mm         Largo:                  1150 mm            Prof:                     480 mm</t>
  </si>
  <si>
    <t>OHM-7023OT</t>
  </si>
  <si>
    <t>banco: en polipropileno de alta resistencia y duración para intemperie e interior, resistente a los rayos ultravioleta (UV) y al ambiente salino con terminado en imitación rattán.
asiento: acojinado con hule espuma laminado flexible con densidad en 27 kgs/m3 y alta resilencia.
color: color mueble: blanco (W8), gris (G6), cafe (N3), negro (K3); color cojín: azul (B06), beige (W02), capucccino (N02), shedron (Y04).
peso máximo de resistencia: 180 kgs.</t>
  </si>
  <si>
    <t>Alto:                 450 mm         Largo:                  580 mm            Prof:                     580 mm</t>
  </si>
  <si>
    <t>OHM-7023ST</t>
  </si>
  <si>
    <t>banco: en polipropileno de alta resistencia y duración para intemperie e interior, resistente a los rayos ultravioleta (UV) y al ambiente salino con terminado en imitación rattán.
color: color mueble: blanco (W8), gris (G6), cafe (N3), negro (K3); color cojín: azul (B06), beige (W02), capucccino (N02), shedron (Y04).
peso máximo de resistencia: 180 kgs.</t>
  </si>
  <si>
    <t>OHM-7215CC</t>
  </si>
  <si>
    <t>mueble: en polipropileno de alta resistencia y duración para intemperie e interior, resistente a los rayos ultravioleta (UV) y al ambiente salino.
respaldo y asiento: acojinado con hule espuma laminado flexible con densidad en 27 kgs/m3 y alta resilencia.
color: color mueble: gris (G6), blanco (W8), rojo (R9); color cojín: gris (G02), aqua (B07), rayas (C04).
peso máximo de resistencia: 180 kgs.</t>
  </si>
  <si>
    <t>Alto:                 745 mm         Largo:                  785 mm            Prof:                     785 mm</t>
  </si>
  <si>
    <t>OHM-7215LC</t>
  </si>
  <si>
    <t>OHM-7215SF</t>
  </si>
  <si>
    <t>Alto:                 745 mm         Largo:                  2195 mm            Prof:                     785 mm</t>
  </si>
  <si>
    <t>OHM7215CN</t>
  </si>
  <si>
    <t>OHM-7215CT</t>
  </si>
  <si>
    <t>mesa: en polipropileno de alta resistencia y duración para intemperie e interior, resistente a los rayos ultravioleta (UV) y al ambiente salino.
color: gris (G6), blanco (W8), rojo (R9).
peso máximo de resistencia: 180 kgs.</t>
  </si>
  <si>
    <t>Alto:                 440 mm         Largo:                  785 mm            Prof:                     785 mm</t>
  </si>
  <si>
    <t>OHM-7215OT</t>
  </si>
  <si>
    <t>mueble: en polipropileno de alta resistencia y duración para intemperie e interior, resistente a los rayos ultravioleta (UV) y al ambiente salino.
asiento y respaldo: acojinado con hule espuma laminado flexible con densidad en 27 kgs/m3 y alta resilencia.
color: color mueble: gris (G6), blanco (W8), rojo (R9); color cojín: gris (G02), aqua (B07), rayas (C04).
peso máximo de resistencia: 180 kgs.</t>
  </si>
  <si>
    <t>OHM-7215S1</t>
  </si>
  <si>
    <t>mueble: en polipropileno de alta resistencia y duración para intemperie e interior, resistente a los rayos ultravioleta (UV) y al ambiente salino.
asiento y respaldo: acojinado con hule espuma laminado flexible con densidad en 27 kgs/m3 y alta resilencia.
color: color mueble: gris (G6), blanco (W8), rojo (R9); color cojín: gris (G02), aqua (B07), rayas (C04).
peso máximo de resistencia: 180 kg.</t>
  </si>
  <si>
    <t>Alto:                 745 mm         Ancho:                  785 mm            Prof:                     785 mm</t>
  </si>
  <si>
    <t>OHM-7095</t>
  </si>
  <si>
    <t xml:space="preserve">6 PZ POR CAJA </t>
  </si>
  <si>
    <t>mesa: en polipropileno de alta resistencia y duración para intemperie e interior, resistente a los rayos ultravioleta (UV) y al ambiente salino.
color: blanco (W9), gris (G6), cafe (N3), negro (K3).
peso máximo de resistencia: 80 kgs. aproximadamente.</t>
  </si>
  <si>
    <t>Alto:                 525 mm         Ancho:                  420 mm            Prof:                     528 mm</t>
  </si>
  <si>
    <t>OHM-7035</t>
  </si>
  <si>
    <t>mesa: en polipropileno de alta resistencia y duración para intemperie e interior, resistente a los rayos ultravioleta (UV) y al ambiente salino; ajustable en dos alturas.
color: blanco (W9), gris (G6), negro (K3), cafe (N3), ambar (YF), pistache (V4).
peso máximo de resistencia: 60 kgs. aproximadamente.</t>
  </si>
  <si>
    <t>Alto:                 840 mm         Ancho:                  490 mm            Prof:                     mm</t>
  </si>
  <si>
    <t>OHM-7101</t>
  </si>
  <si>
    <t>mesa: en polipropileno de alta resistencia y duración para intemperie e interior, resistente a los rayos ultravioleta (UV) y al ambiente salino; ajustable en dos alturas.
color: blanco (W8), gris (G6), café (N3), negro (K3), verde agave (VD), ámbar (YF).
peso máximo de resistencia: 5 kgs. aproximadamente.</t>
  </si>
  <si>
    <t>OHM-7155</t>
  </si>
  <si>
    <t>mesa: en termoplástico polimerizado de polipropileno de baja densidad para intemperie e interior, resistente a los rayos ultravioleta (UV), al ambiente salino, a los cambios bruscos de temperatura y a corrosión de ácidos alcalinos; es inocuo y no guarda aromas.
color: blanco (W9), gris (G6), gris oscuro (G7), verde agave (VD).
peso máximo de resistencia: 100 kgs. aproximadamente.</t>
  </si>
  <si>
    <t>OHM-7167DT</t>
  </si>
  <si>
    <t xml:space="preserve">5 PZ POR CAJA </t>
  </si>
  <si>
    <t>base: en forma redonda con pedestal de acero. Pintura electrostática en polvo (epóxica).
cubierta: en polipropileno de alta resistencia y duración.
color: blanco (W9), blanco (W9) con negro (K5), negro (K5).
peso máximo de resistencia: 50 kgs. aproximadamente.</t>
  </si>
  <si>
    <t>Alto:                 740 mm         Ancho:                  720 mm            Prof:                     600 mm</t>
  </si>
  <si>
    <t>OHM-7167LT</t>
  </si>
  <si>
    <t>Alto:                 960 mm         Ancho:                  720 mm            Prof:                     600 mm</t>
  </si>
  <si>
    <t>OHM-7167BT</t>
  </si>
  <si>
    <t>Alto:                 1060 mm         Ancho:                  720 mm            Prof:                     600 mm</t>
  </si>
  <si>
    <t>OHM-7168B-DT</t>
  </si>
  <si>
    <t>base: en forma redonda con pedestal de acero. Pintura electrostática en polvo (epóxica).
cubierta: en polipropileno de alta resistencia y duración.
color: blanco (W9), blanco (W9) con negro (K5).
peso máximo de resistencia: 40 kgs. aproximadamente.</t>
  </si>
  <si>
    <t>Alto:                 740 mm         Ancho:                  700 mm            Prof:                     600 mm</t>
  </si>
  <si>
    <t>OHM-7168B-LT</t>
  </si>
  <si>
    <t>OHM-7168B-BT</t>
  </si>
  <si>
    <t>Alto:                 1060 mm         Ancho:                  700 mm            Prof:                     600 mm</t>
  </si>
  <si>
    <t>OHM-47</t>
  </si>
  <si>
    <t>estructura: de acero tubular redondo de 1 1/2" de diámetro, calibre 16; con acabado de pintura epóxica (electrostática) color negro.
cubierta: en copolímero de polipropileno de alta densidad inyectado, en 5/8" de espesor con embutido para lápiz.
color: negro.
peso máximo de resistencia: 90 kgs. aproximadamente.</t>
  </si>
  <si>
    <t>Alto:                 720 mm         Ancho:                  600 mm            Prof:                     470 mm</t>
  </si>
  <si>
    <t>OHM-7020D2</t>
  </si>
  <si>
    <t>estructura: De perfil cuadrado tubular de aluminio, travesaños de perfil rectangular tubular de aluminio y separador de perfil redondo tubular de aluminio. Tratamiento anodizado y terminado natural.
cubierta: En copolímero de polipropileno, diseño ergonómico; para uso a la intemperie e interior. Resistente a los rayos ultravioleta (UV) y al ambiente salino. Terminado en imitación rattán.
color: blanco, gris, negro, cafe.
peso máximo de resistencia: 280 kg.</t>
  </si>
  <si>
    <t>Alto:                 750 mm         Ancho:                  950 mm            Prof:                     950 mm</t>
  </si>
  <si>
    <t>OHM-7021D2</t>
  </si>
  <si>
    <t>Alto:                 750 mm         Ancho:                  1750 mm            Prof:                     950 mm</t>
  </si>
  <si>
    <t>OHM-7022-B2</t>
  </si>
  <si>
    <t>Alto:                 1060 mm         Ancho:                  680 mm            Prof:                     680 mm</t>
  </si>
  <si>
    <t>OHM-7022-D2</t>
  </si>
  <si>
    <t>Alto:                 750 mm         Ancho:                  680 mm            Prof:                     680 mm</t>
  </si>
  <si>
    <t>OHM-7022-C2</t>
  </si>
  <si>
    <t>Alto:                 380 mm         Ancho:                  680 mm            Prof:                     680 mm</t>
  </si>
  <si>
    <t>OHR-310-3P</t>
  </si>
  <si>
    <t>estructura: travesaño de acero tubular rectangular calibre 14, con acabado de pintura epóxica (electrostática) color negro mate y patas de acero tubular ovalado, calibre 14, con terminado en cromo.
asiento y respaldo: en polipropileno de alta resistencia y duración.
color: tapas en blanco, gris o negro.
peso máximo de resistencia: 900 kgs.</t>
  </si>
  <si>
    <t>Alto:                 815 mm         Ancho:                  1470 mm            Prof:                     500 mm</t>
  </si>
  <si>
    <t>OHR-329-3P</t>
  </si>
  <si>
    <t>estructura: travesaño de acero tubular rectangular calibre 14, con acabado de pintura epóxica (electrostática) color negro mate y patas de acero tubular ovalado, calibre 14, con terminado en cromo.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900 kgs.</t>
  </si>
  <si>
    <t>OHR-347-3P</t>
  </si>
  <si>
    <t>estructura: travesaño de acero tubular rectangular calibre 14, con acabado de pintura epóxica (electrostática) color negro mate y patas de acero tubular ovalado, calibre 14, con terminado en cromo.
respaldo: en polipropileno de alta resistencia y duración.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900 kgs.</t>
  </si>
  <si>
    <t>OHR-365-3P</t>
  </si>
  <si>
    <t>estructura: travesaño de acero tubular rectangular calibre 14, con acabado de pintura epóxica (electrostática) color negro mate y patas de acero tubular ovalado, calibre 14, con terminado en cromo.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900 kgs.</t>
  </si>
  <si>
    <t>OHR-2700-2P</t>
  </si>
  <si>
    <t>estructura: de acero tubular rectangular de 1 1/2" X 3", calibre 16, asientos y respaldos de perfil redondo tubular ponchado de acero con travesaños separadores tubulares redondos de acero con acabado de pintura epóxica (electrostática) color negro.
respaldo y asiento: en dos piezas en polipropileno de alta resistencia y duración.
color: negro, gris, verde, rojo, azul, blanco, berenjena, gris cálido, naranja.
peso máximo de resistencia: 200 kgs.</t>
  </si>
  <si>
    <t>Alto:                 800 mm         Ancho:                  967 mm            Prof:                     450 mm</t>
  </si>
  <si>
    <t>OHR-2700-3P</t>
  </si>
  <si>
    <t>Alto:                 1482 mm         Ancho:                  967 mm            Prof:                     450 mm</t>
  </si>
  <si>
    <t>OHR-2700-4P</t>
  </si>
  <si>
    <t>Alto:                 1997 mm         Ancho:                  967 mm            Prof:                     450 mm</t>
  </si>
  <si>
    <t>OHR-2700-5P</t>
  </si>
  <si>
    <t>Alto:                 2512 mm         Ancho:                  967 mm            Prof:                     450 mm</t>
  </si>
  <si>
    <t>OHR-2200-2P</t>
  </si>
  <si>
    <t>estructura: de acero tubular rectangular de 1 1/2" X 3", calibre 16, asientos y respaldos de perfil redondo tubular de acero ponchado con travesaños separadores tubulares redondos de acero con acabado de pintura epóxica (electrostática) color negro mate.
respaldo y asiento: hule espuma laminado flexible con densidad en el respaldo de 22 kgs/m3 y de 24 kgs/m3 en el asiento y alta resilencia.
tapiz: tapizada al color de su elección de toda nuestra colección de tapices.
peso máximo de resistencia: 200 kgs.</t>
  </si>
  <si>
    <t>OHR-2200-3P</t>
  </si>
  <si>
    <t>Alto:                 800 mm         Ancho:                  1482 mm            Prof:                     450 mm</t>
  </si>
  <si>
    <t>OHR-2200-4P</t>
  </si>
  <si>
    <t>Alto:                 800 mm         Ancho:                  1997 mm            Prof:                     450 mm</t>
  </si>
  <si>
    <t>OHR-2200-5P</t>
  </si>
  <si>
    <t>Alto:                 800 mm         Ancho:                  2512 mm            Prof:                     450 mm</t>
  </si>
  <si>
    <t>OHR-2400-2P</t>
  </si>
  <si>
    <t>estructura: de acero tubular rectangular de 1 1/2" X 3", calibre 16, asientos y respaldos de perfil redondo tubular de acero ponchado con travesaños separadores tubulares redondos de acero con acabado de pintura epóxica (electrostática) color negro mate.
respaldo: en malla de diseño ergonómico.
asiento: hule espuma laminado flexible con densidad en 24 kgs/m3 y alta resilencia.
tapiz: respaldo de malla al color de su elección de nuestra colección Malla Furny y asiento tapizado al color de su elección de toda nuestra colección de tapices.
peso máximo de resistencia: 200 kgs.</t>
  </si>
  <si>
    <t>OHR-2400-3P</t>
  </si>
  <si>
    <t>OHR-2400-4P</t>
  </si>
  <si>
    <t>OHR-2400-5P</t>
  </si>
  <si>
    <t>OHR-2800-2PCR</t>
  </si>
  <si>
    <t>estructura: de acero tubular rectangular de 1 1/2" X 3 1/2", calibre 14, con acabado de pintura epóxica (electrostática) color negro mate. Patas y base de las patas de lámina de acero troquelada, calibre 16; contiene niveladores. Terminado en cromo.
asiento y respaldo: de lámina de acero troquelada perforada, calibre 16; con acabado de pintura epóxica (electrostática) color plata. Ensamblado en bastidor de acero tubular rectangular.
peso máximo de resistencia: 1,000 kgs.</t>
  </si>
  <si>
    <t>Alto:                 780 mm         Ancho:                  1164 mm            Prof:                     510 mm</t>
  </si>
  <si>
    <t>OHR-288-3PCR</t>
  </si>
  <si>
    <t>Alto:                 780 mm         Ancho:                  1745 mm            Prof:                     510 mm</t>
  </si>
  <si>
    <t>OHR-2800-4PCR</t>
  </si>
  <si>
    <t>Alto:                 780 mm         Ancho:                  2326 mm            Prof:                     510 mm</t>
  </si>
  <si>
    <t>COSTO 2026</t>
  </si>
  <si>
    <t xml:space="preserve">PRECIO VTA </t>
  </si>
  <si>
    <t>BM 40</t>
  </si>
  <si>
    <t>EJECUTIVO RESPALDO ALTO CON CABECERA  MEC EJECUTIVO RECLINABLE,CON PALANCA DE BLOQUEO, BRAZOS DE DOBLE BARRA DE ACERO CON PAD DE POLIURETANO Y BASE CROMADA</t>
  </si>
  <si>
    <t>Alto: 120                   cm         Ancho: 63                cm            Fondo: 69                    cm</t>
  </si>
  <si>
    <t>A INDICAR SEGÚN MUESTRARIO TELA GREEN LEATHER</t>
  </si>
  <si>
    <t>BM 41</t>
  </si>
  <si>
    <t>EJECUTIVO RESPALDO MEDIO, MEC EJECUTIVO RECLINABLE CON PALANCA DE BLOQUEO, BRAZOS DE DOBLE BARRA DE ACERO CON PAD DE POLIURETANO Y BASE CROMADA</t>
  </si>
  <si>
    <t>Alto:                   cm         Ancho:                  cm            Largo:                    cm</t>
  </si>
  <si>
    <t>BM 43</t>
  </si>
  <si>
    <t>SILLON PARA VISITANTE , BRAZOS DE DOBLE BARRA DE ACERO CON PAD DE POLIURETANO , BASE DE TRINEO REDONDO TERMINADO EN CROMO.</t>
  </si>
  <si>
    <t xml:space="preserve">BM 90 </t>
  </si>
  <si>
    <t>Alto: 120                 cm         Ancho: 63                  cm            Fondo: 69                    cm</t>
  </si>
  <si>
    <t>BM 91</t>
  </si>
  <si>
    <t>EJECUTIVO RESPALDO MEDIO, MEC EJECUTIVO RECLINABLE,CON PALANCA DE BLOQUEO, BRAZOS DE DOBLE BARRA DE ACERO CON PAD DE POLIURETANO, BASE CROMADA</t>
  </si>
  <si>
    <t xml:space="preserve">BM 93 </t>
  </si>
  <si>
    <t>SILLON PARA VISITANTE , BRAZOS DE DOBLE BARA DE ACERO CON PAD DE POLIURETANO , BASE DE TRINEO REDONDO TERMINADO EN CROMO</t>
  </si>
  <si>
    <t>BM 190</t>
  </si>
  <si>
    <t>EJECUTIVO RESPALDO  ALTO CON CABECERA ,BRAZO EN SOLERA DE ACERO TERMINADA EN CROMO CON PAD TAPIZADO,  MEC. RODILLA CON 5 POSICIONES DE BLOQUEO.BASE CROMADA</t>
  </si>
  <si>
    <t>Alto: 120                   cm         Ancho: 63                  cm            Fondo: 69                    cm</t>
  </si>
  <si>
    <t>BM 191</t>
  </si>
  <si>
    <t>EJECUTIVO RESP. BAJO, MEDIO EN SOLERA DE ACERO TERMINADA EN CROMO CON PAD TAPIZADO,  MEC. RODILLA CON 5 POSICIONES DE BLOQUEO, CON BASE CROMADA</t>
  </si>
  <si>
    <t>BM 193</t>
  </si>
  <si>
    <t>SILLON PARA VISITANTE , BRAZOS DE SOLERA DE ACERO CON PAD TAPIZADO , BASE DE TRINEO REDONDO TERMINADO EN CROMO</t>
  </si>
  <si>
    <t>BM 195</t>
  </si>
  <si>
    <t>SILLON PARA VISITANTE , BRAZOS  CON PAD TAPIZADO , BASE DE TRINEO EN TUBO OVALADO CON REFUERZO EN EL INTERIOR TERMINADO EN CROMO</t>
  </si>
  <si>
    <t>BM 220 SB</t>
  </si>
  <si>
    <t>SILLA OPERATIVA DE RESPALDO ALTO CON POLIURETANO INYECTADO EN ASIENTO, NO INCLUYE BRAZOS</t>
  </si>
  <si>
    <t>Alto: 108 cm     Fondo: 65cm Ancho: 67 cm</t>
  </si>
  <si>
    <t xml:space="preserve">A INDICAR SEGÚN MUESTRARIO </t>
  </si>
  <si>
    <t>BM 220 BR7</t>
  </si>
  <si>
    <t>SILLA OPERATIVA DE RESPALDO ALTO CON POLIURETANO INYECTADO EN ASIENTO Y BRAZOS FIJOS</t>
  </si>
  <si>
    <t>BM 220 BR11</t>
  </si>
  <si>
    <t>SILLA OPERATIVA DE RESPALDO ALTO CON POLIURETANO INYECTADO EN ASIENTO Y BRAZOS AJUSTABLES</t>
  </si>
  <si>
    <t>BM 225 BR7</t>
  </si>
  <si>
    <t>SILLA PARA CAJERO DE RESPALDO ALTO CON POLIURETANO INYECTADO EN ASIENTO Y BRAZOS FIJOS, ARO DESCANSA PIES EN NYLON</t>
  </si>
  <si>
    <t>BM 230 SB</t>
  </si>
  <si>
    <t xml:space="preserve">SILLA OPERATIVA DE RESPALDO MEDIO CON POLIURETANO INYECTADO EN EL ASIENTO, NO INCLUYE BRAZOS </t>
  </si>
  <si>
    <t>BM 230 BR7</t>
  </si>
  <si>
    <t xml:space="preserve">SILLA OPERATIVA DE RESPALDO MEDIO CON POLIURETANO INYECTADO EN ASIENTO Y BRAZOS FIJOS                                            </t>
  </si>
  <si>
    <t>BM 230 BR11</t>
  </si>
  <si>
    <t xml:space="preserve">SILLA OPERATIVA DE RESPALDO MEDIO CON POLIURETANO INYECTADO EN ASIENTO Y BRAZOS AJUSTABLES                               </t>
  </si>
  <si>
    <t>BM 235 BR7</t>
  </si>
  <si>
    <t xml:space="preserve">SILLA PARA CAJERO DE RESPALDO MEDIO CON POLIURETANO INYECTADO EN ASIENTO Y BRAZOS FIJOS Y ARO DESCANSA PIES EN NYLON                                                         </t>
  </si>
  <si>
    <t>BM 240 SB</t>
  </si>
  <si>
    <t xml:space="preserve">SILLA OPERATIVA DE RESPALDO BAJO CON POLIURETANO INYECTADO EN ASIENTO             </t>
  </si>
  <si>
    <t>BM 240 BR7</t>
  </si>
  <si>
    <t xml:space="preserve">SILLA OPERATIVA DE RESPALDO BAJO CON POLIURETANO INYECTADO EN ASIENTO Y BRAZOS FIJOS                                                    </t>
  </si>
  <si>
    <t>BM 240 BR11</t>
  </si>
  <si>
    <t xml:space="preserve">SILLA OPERATIVA DE RESPALDO BAJO CON POLIURETANO INYECTADO EN ASIENTO Y BRAZOS AJUSTABLES                                                    </t>
  </si>
  <si>
    <t>BM 245 BR7</t>
  </si>
  <si>
    <t xml:space="preserve">SILLA PARA CAJERO DE RESPALDO BAJO CON POLIURETANO INYECTADO EN ASIENTO Y BRAZOS FIJOS Y ARO DESCANSA PIES EN NYLON                                                                  </t>
  </si>
  <si>
    <t>BM 540 F</t>
  </si>
  <si>
    <t xml:space="preserve">VISITANTE C/BRAZOS DE 4 PATAS TAPIZADA EN TELA Y MALLA EN EL RESPALDO, FIJA            </t>
  </si>
  <si>
    <t>BM 540 M</t>
  </si>
  <si>
    <t>VISITANTE C/BRAZOS DE 4 PATAS TAPIZADA EN TELA Y MALLA EN EL RESPALDO, CON RODAJAS        .</t>
  </si>
  <si>
    <t>BM 541F</t>
  </si>
  <si>
    <t>VISITANTE C/BRAZOS DE 4 PATAS TAPIZADA EN TELA , FIJA                                                        .</t>
  </si>
  <si>
    <t>BM 541 M</t>
  </si>
  <si>
    <t>VISITANTE C/BRAZOS DE 4 PATAS TAPIZADA EN TELA , MOVIL                                                          .</t>
  </si>
  <si>
    <t>BM 550</t>
  </si>
  <si>
    <t xml:space="preserve">SILLON OPERATIVO DE USO PESADO, ERGONOMICO, CON POLIURETANO INYECTADO EN EL ASIENTO Y RESPALDO, MECANISMO MULTIFUNCIONAL DE DOS PALANCAS, AMPLIO ASIENTO DE MADERA DOMADA CON CONCHA DE PLASTICO, SIN BRAZOS </t>
  </si>
  <si>
    <t>Alto: 90 cm     Fondo: 60cm Ancho: 66 cm</t>
  </si>
  <si>
    <t>BM550BR 11</t>
  </si>
  <si>
    <t>SILLON OPERATIVO DE USO PESADO, ERGONOMICO, CON POLIURETANO INYECTADO EN EL ASIENTO Y RESPALDO, MECANISMO MULTIFUNCIONAL DE DOS PALANCAS, AMPLIO ASIENTO DE MADERA DOMADA CON CONCHA DE PLASTICO CON BRAZOS AJUSTABLES BR 11 (AJUSTABLE Y ERGONÓMICO)</t>
  </si>
  <si>
    <t>BM550BR15</t>
  </si>
  <si>
    <t>SILLON OPERATIVO DE USO PESADO, ERGONOMICO, CON POLIURETANO INYECTADO EN EL ASIENTO Y RESPALDO, MECANISMO MULTIFUNCIONAL DE DOS PALANCAS, AMPLIO ASIENTO DE MADERA DOMADA CON CONCHA DE PLASTICO CON BRAZOS FIJOS BR 15</t>
  </si>
  <si>
    <t>BM 555</t>
  </si>
  <si>
    <t>BANCO ALTO DE USO PESADO, ERGONOMICO, CON POLIURETANO INYECTADO EN EL ASIENTO Y RESPALDO, MECANISMO MULTIFUNCIONAL DE DOS PALANCAS, AMPLIO ASIENTO DE MADERA DOMADA CON CONCHA DE PLASTICO, SIN BRAZOS</t>
  </si>
  <si>
    <t>BM 560</t>
  </si>
  <si>
    <t>SILLA PARA VISITANTE FABRICADA EN ESTRUCTURA DE TUBO RECTANGULAR TERMINADO EN PINTURA COLOR GRIS, BRAZOS DE POLIPROPILENO COLOR NEGRO, MALLA EN RESPALDO , ASIENTO AMPLIO TAPIZADO EN TELA , TAPA PROTECTORA EN AS</t>
  </si>
  <si>
    <t>BM 565</t>
  </si>
  <si>
    <t>BANCO ALTO FABRICADO EN ESTRUCTURA DE TUBO RECTANGULAR TERMINADO EN PINTURA COLOR GRIS, BRAZOS DE POLIPROPILENO COLOR NEGRO, MALLA EN RESPALDO , ASIENTO AMPLIO TAPIZADO EN TELA , TAPA PROTECTORA EN ASIENTO, BASE CON DESCANSAP IES</t>
  </si>
  <si>
    <t>BM 600 PL</t>
  </si>
  <si>
    <t xml:space="preserve">OPERATIVO ALTO C /BRAZOS FIJOS, MEC 2 PALANCAS                                                          </t>
  </si>
  <si>
    <t>Alto: 100 cm     Fondo: 60cm Ancho: 62 cm</t>
  </si>
  <si>
    <t>BM 607 PL</t>
  </si>
  <si>
    <t>OPERATIVO ALTO S/BRAZOS, MEC DE DOS PALANCAS EN TELA                                                  s.</t>
  </si>
  <si>
    <t>BM 601 PL</t>
  </si>
  <si>
    <t>OPERATIVO BAJO C /BRAZOS FIJOS, MEC 2 PALANCAS                                                                   .</t>
  </si>
  <si>
    <t>BM 603</t>
  </si>
  <si>
    <t>SILLA PARA CAJERO SIN BRAZOS, TAPIZADA CON MECANISMO DE DOS PALANCAS Y ARO DE NYLON                                                            s.</t>
  </si>
  <si>
    <t>BM 604 PL</t>
  </si>
  <si>
    <t>SILLA SECRETARIAL CON MECANISMO DE DOS PALANCAS                                                                   .</t>
  </si>
  <si>
    <t>BM 608</t>
  </si>
  <si>
    <t xml:space="preserve">SILLA PARA VISITANTE CON BRAZOS Y TRINEO                                        </t>
  </si>
  <si>
    <t>BM 609</t>
  </si>
  <si>
    <t xml:space="preserve">SILLA PARA VISITANTE SIN BRAZOS, CON TRINEO                                                            </t>
  </si>
  <si>
    <t>BM 605 PL</t>
  </si>
  <si>
    <t xml:space="preserve">BANCO ALTO DE TRABAJO FABRICADO EN POLIURETANO INYECTADO COLOR NEGRO, MEC. DE DOS PALANCAS ,BASE DE NYLON,  ARO DE NYLON Y PISTON DE CAJERO                                                                            </t>
  </si>
  <si>
    <t>Alto: 42-54                 cm         Ancho:                  cm            Largo:                    cm</t>
  </si>
  <si>
    <t>NEGRO</t>
  </si>
  <si>
    <t xml:space="preserve">BM 605 </t>
  </si>
  <si>
    <t>BANCO ALTO DE TRABAJO DE POLIURETANO INYECTADO COLOR NEGRO, MEC NO RECLINABLE CON PALANCA PARA AJUSTAR LA ALTURA ,SOLERA REFORZADA DE COLD ROLLED, ARO DE NYLON Y PISTON DE CAJERO</t>
  </si>
  <si>
    <t>Alto: 50-70                  cm         Ancho:                  cm            Largo:                    cm</t>
  </si>
  <si>
    <t xml:space="preserve"> BM 606</t>
  </si>
  <si>
    <t>BANCO DE TRABAJO TAMAÑO SECRETARIAL EN POLIURETANO INYECTADO COLOR NEGRO, MECANISMO CON PALANCA PARA AJUSTAR LA ALTURA, SOLERA REFORZADA DE COLD ROLLED, BASE DE 5 PUNTAS EN NYLON CON RODAJAS</t>
  </si>
  <si>
    <t>Alto: 42-54                  cm         Ancho:                  cm            Largo:                    cm</t>
  </si>
  <si>
    <t xml:space="preserve"> BM 606 PL</t>
  </si>
  <si>
    <t xml:space="preserve">BANCO DE TRABAJO TAMAÑO SECRETARIAL EN POLIURETANO INYECTADO COLOR NEGRO, MEC. DE 2 PALANCAS </t>
  </si>
  <si>
    <t>BM 612</t>
  </si>
  <si>
    <t>BANCO EN POLIURETANO INYECTADO CON JALADERA, PISTÓN NEUMÁTICO DE CAJERO, BASE DE 5 PUNTAS, ARO DE NYLON</t>
  </si>
  <si>
    <t>Alto: 58-82                  cm         Ancho:                  cm            Largo:                    cm</t>
  </si>
  <si>
    <t>BM 613</t>
  </si>
  <si>
    <t>BANCO CIRCULAR EN POLIURETANO INYECTADO COLOR NEGRO, PISTÓN NEUMÁTICO DE CAJERO, BASE DE 5 PUNTAS CON RODAJAS</t>
  </si>
  <si>
    <t>Alto: 58-82                cm         Ancho:                  cm            Largo:                    cm</t>
  </si>
  <si>
    <t>BM 614</t>
  </si>
  <si>
    <t>SILLA DE POLIURETANO INYECTADO COLOR NEGRO CON SOLERA REFORZADA DE COLD ROLLED, PALANCA PARA AJUSTE DE ALTURA, PISTON NEUMATICO,  CON BASE DE ARAÑA DE USO RUDO CON ARO COLOR NEGRO, PISTON TAMAÑO SECRETARIAL</t>
  </si>
  <si>
    <t xml:space="preserve">Alto: 49-62                 cm         Ancho:                  cm            </t>
  </si>
  <si>
    <t>BM 614 PL</t>
  </si>
  <si>
    <t>SILLA DE POLIURETANO INYECTADO COLOR NEGRO CON MECANISMO DE DOS PALANCAS, PALANCA PARA AJUSTE DE ALTURA,Y PALANCA PARA AJUSTAR ANGULO DE RESPALDO  PISTON NEUMATICO,  CON BASE DE ARAÑA DE USO RUDO CON ARO COLOR NEGRO.</t>
  </si>
  <si>
    <t>BM 640</t>
  </si>
  <si>
    <t>SECRETARIAL , CON MECANISMO DE RESPALDO RECLINABLE, CON BRAZOS, BASE REFORZADA DE 5 PUNTAS CON RODAJAS                                             .</t>
  </si>
  <si>
    <t>A INDICAR SEGÚN MUESTRARIO</t>
  </si>
  <si>
    <t>BM 641</t>
  </si>
  <si>
    <t xml:space="preserve">SECRETARIAL, CON MECANISMO DE RESPALDO RECLINABLE, SIN BRAZOS, BASE REFORZADA DE 5 PUNTAS CON RODAJA                                      </t>
  </si>
  <si>
    <t>BM 651</t>
  </si>
  <si>
    <t xml:space="preserve">SILLA PARA VISITANTE DE 4 PATAS ASIENTO Y RESPALDO TAPIZADOS, CONCHAS PLÁSTICAS TUBO ELIPTICO DE 15MM POR 30MM                 </t>
  </si>
  <si>
    <t>Alto:                   cm         Ancho: 15                  cm            Largo: 30                   cm</t>
  </si>
  <si>
    <t>A INDICAR SEGÚN MUESTRARIO TELA, PARA GREEN LEATHER SOLICITAR SOPORTE A COMERCIALIZACION</t>
  </si>
  <si>
    <t>BM 651 * R</t>
  </si>
  <si>
    <t xml:space="preserve">SILLA PARA VISITANTE DE 4 PATAS Y CONCHAS PLÁSTICAS TUBO REFORZADO DE 20MM POR 40 MM                                                                                  </t>
  </si>
  <si>
    <t>Alto:                   cm         Ancho: 20                  cm            Largo: 40                   cm</t>
  </si>
  <si>
    <t>BM 651 NET</t>
  </si>
  <si>
    <t>SILLA PARA VISITANTE SIN BRAZOS, RESPALDO DE MALLA FLEX, ASIENTO TAPIZADO</t>
  </si>
  <si>
    <t>Alto:                   cm         Ancho: 15                  cm            Largo: 30                  cm</t>
  </si>
  <si>
    <t>BM 651 R NET</t>
  </si>
  <si>
    <t>SILLA PARA VISITANTE SIN BRAZOS, RESPALDO DE MALLA FLEX, ASIENTO TAPIZADO, FABRICADA EN TUBO GRUESO DE 20 POR 40 MM</t>
  </si>
  <si>
    <t>Alto:                   cm         Ancho: 20                  cm            Largo: 40                  cm</t>
  </si>
  <si>
    <t>BM 650</t>
  </si>
  <si>
    <t>SILLA PARA VISITANTE C/ BRAZOS ASIENTO Y RESPALDO TAPIZADOS, 4 PATAS Y CONCHAS PLÁSTICAS TUBO ELIPTICO DE 15MM POR 30 MM</t>
  </si>
  <si>
    <t>BM 650 *R</t>
  </si>
  <si>
    <t xml:space="preserve">SILLA PARA VISITANTE CON BRAZOS DE 4 PATAS Y CONCHAS PLÁSTICAS TUBO REFORZADO DE 20MM POR 40MM                                                            </t>
  </si>
  <si>
    <t>Alto:                   cm         Ancho: 20                  cm            Largo: 40                 cm</t>
  </si>
  <si>
    <t>BM 650 NET</t>
  </si>
  <si>
    <t>SILLA PARA VISITANTE CON BRAZOS, RESPALDO DE MALLA FLEX Y ASIENTO TAPIZADO</t>
  </si>
  <si>
    <t xml:space="preserve">BM 650 R NET </t>
  </si>
  <si>
    <t>BM 653</t>
  </si>
  <si>
    <t xml:space="preserve">SILLA PARA VISITANTE DE 4 PATAS EN POLIPROPILENO NEGRO                                              </t>
  </si>
  <si>
    <t>Alto: 82                  cm         Ancho: 50                  cm            Largo: 60                 cm</t>
  </si>
  <si>
    <t xml:space="preserve">BM 653 R </t>
  </si>
  <si>
    <t xml:space="preserve">SILLA PARA VISITANTE DE 4 PATAS EN POLIPROPILENO COLOR NEGRO, CON ESTRUCTURA EN TUBO DE 20 MM POR 40 MM                                  </t>
  </si>
  <si>
    <t xml:space="preserve">BM 653 CB  </t>
  </si>
  <si>
    <t>SILLA PARA VISITANTE CON BRAZOS Y PLSTICOS EN COLOR NEGRO</t>
  </si>
  <si>
    <t xml:space="preserve">BM 653 CB R  </t>
  </si>
  <si>
    <t xml:space="preserve">SILLA PARA VISITANTE DE 4 PATAS EN POLIPROPILENO COLOR NEGRO, CON ESTRUCTURA EN TUBO DE 20 MM POR 40 MM, CON BRAZOS                                                                          </t>
  </si>
  <si>
    <t>BM 653 G</t>
  </si>
  <si>
    <t xml:space="preserve">SILLA PAR VISITANTE DE 4 PATAS EN POLIPROPILENO DE COLORES Y ESTRUCTURA COLOR GRIS                                                                    </t>
  </si>
  <si>
    <t>BM 653 CB G</t>
  </si>
  <si>
    <t xml:space="preserve">SILLA PARA VISITANTE DE 4 PATAS CON BRAZOS , ESTRUCTURA COLOR GRIS, Y PLASTICOS DE COLORES                                                                   </t>
  </si>
  <si>
    <t>BM 655</t>
  </si>
  <si>
    <t xml:space="preserve">SILLA FABRICADA EN ESTRUCTURA DE ACERO SOLIDO TERMINADO EN CROMO , ASIENTO Y RESPALDO TAPIZADOS                                                                                                     </t>
  </si>
  <si>
    <t>BM 655 NET</t>
  </si>
  <si>
    <t xml:space="preserve">SILLA FABRICADA EN ESTRUCTURA DE ACERO SOLIDO TERMINADO EN CROMO , ASIENTO TAPIZADO EN TELA Y RESPALDO EN MALLA                 </t>
  </si>
  <si>
    <t>BM 660</t>
  </si>
  <si>
    <t xml:space="preserve">SILLA PARA VISITANTE DE 4 PATAS ASIENTO Y RESPALDO EN PLASTICO DE COLORES , BASE AL TONO DEL PLASTICO, TAPONES LATERALES CON GANCHO ENTRE UNA Y OTRA                 </t>
  </si>
  <si>
    <t>-</t>
  </si>
  <si>
    <t>SOLICITAR PRECIO Y DISPONIBILIDAD A EQUIPO DE COMERCIALIZACIÓN</t>
  </si>
  <si>
    <t>BM 659</t>
  </si>
  <si>
    <t xml:space="preserve">MESABANCO FABRICADO EN PERFIL ELIPTICO 15 por 30 mm TAPIZADO EN ASIENTO Y RESPALDO, CON PALETA DE MELAMINA COLOR NEGRO, PARRILLA FABRICADA EN TUBO ELIPTICO DE 15MM POR 30MM                                                       </t>
  </si>
  <si>
    <t>BM 659 PP</t>
  </si>
  <si>
    <t xml:space="preserve">MESABANCO FABRICADO EN PERFIL ELIPTICO 15 por 30 mm , ASIENTO Y RESPALDO EN POLIPROPILENO ANTIDERRAPANTE , CON PALETA DE MELAMINA COLOR NEGRO, PARRILLA FABRICADA EN TUBO ELIPTICO                                           </t>
  </si>
  <si>
    <t xml:space="preserve">NEGRO NARANJA AZUL         VINO  </t>
  </si>
  <si>
    <t>BM 662 DT</t>
  </si>
  <si>
    <t>BANCAS TAPIZADAS BANCA DE DOS PLAZAS, TAPIZADA, PATA DE DOBLE TUBO</t>
  </si>
  <si>
    <t>Alto: 83                  cm         Ancho: 98                  cm            Profundidad: 63                    cm</t>
  </si>
  <si>
    <t>BM 663 DT</t>
  </si>
  <si>
    <t xml:space="preserve">BANCAS TAPIZADAS                                            BANCA DE TRES PLAZAS, TAPIZADA, PATA DE DOBLE TUBO                                                                                 </t>
  </si>
  <si>
    <t>Alto: 83                  cm         Ancho:144                  cm            Profundidad: 63                    cm</t>
  </si>
  <si>
    <t>BM 664 DT</t>
  </si>
  <si>
    <t>BANCA DE CUATRO PLAZAS, TAPIZADA, PATA DE DOBLE TUBO</t>
  </si>
  <si>
    <t>Alto: 83                  cm         Ancho:190                  cm            Profundidad: 63                    cm</t>
  </si>
  <si>
    <t>BM 662 PP DT</t>
  </si>
  <si>
    <t>BANCA DE DOS PLAZAS, EN POLOPROPILENO , PATA DE DOBLE TUBO</t>
  </si>
  <si>
    <t>Alto: 83                  cm         Ancho:98                  cm            Profundidad: 63                    cm</t>
  </si>
  <si>
    <t>BM 663 PP DT</t>
  </si>
  <si>
    <t>BANCA DE TRES PLAZAS, EN POLIPROPILENO, PATA DE DOBLE TUBO</t>
  </si>
  <si>
    <t>BM 664 PP DT</t>
  </si>
  <si>
    <t>BANCA DE CUATRO PLAZAS, EN POLIPROPILENO, PATA DE DOBLE TUBO</t>
  </si>
  <si>
    <t>BM 662 DT NET</t>
  </si>
  <si>
    <r>
      <rPr>
        <rFont val="GeNEVEA"/>
        <color rgb="FF3F3F3F"/>
        <sz val="8.0"/>
      </rPr>
      <t>BANCAS CON RESPALDO DE MALLA                         BANCA DE DOS PLAZAS, TAPIZADA, PATA DE DOBLE</t>
    </r>
    <r>
      <rPr>
        <rFont val="GeNEVEA"/>
        <i/>
        <color rgb="FF3F3F3F"/>
        <sz val="8.0"/>
      </rPr>
      <t xml:space="preserve"> </t>
    </r>
    <r>
      <rPr>
        <rFont val="GeNEVEA"/>
        <color rgb="FF3F3F3F"/>
        <sz val="8.0"/>
      </rPr>
      <t xml:space="preserve">TUBO </t>
    </r>
  </si>
  <si>
    <t xml:space="preserve">VERDE ROJO NEGRO GRIS   </t>
  </si>
  <si>
    <t xml:space="preserve">BM 663 DT NET </t>
  </si>
  <si>
    <t xml:space="preserve">BANCA DE TRES PLAZAS, TAPIZADA, PATA DE DOBLE TUBO                                                                       </t>
  </si>
  <si>
    <t>BM 664 DT NET</t>
  </si>
  <si>
    <t xml:space="preserve"> BANCA DE CUATRO PLAZAS TAPIZADA, PATA DE DOBLE TUBO</t>
  </si>
  <si>
    <t>BM 670</t>
  </si>
  <si>
    <t>BANCO ALTO , FABRICADO CON MADERA DOMADA Y CONTRA CHAPADA EN ASIENTO , BASE DE TRINEO ALTO CON TRAVESAÑO DESCANSA PIES TERMINADO EN PINTURA COLOR NEGRO MATE</t>
  </si>
  <si>
    <t>BM 750</t>
  </si>
  <si>
    <t xml:space="preserve">VISITANTE CON BRAZOS, ASIENTO TAPIZADO                      </t>
  </si>
  <si>
    <t>Alto: 78                   cm         Ancho: 54                cm            Fondo:78                    cm</t>
  </si>
  <si>
    <t>BM 751</t>
  </si>
  <si>
    <t xml:space="preserve">VISITANTE SIN BRAZOS, ASIENTO TAPIZADO        </t>
  </si>
  <si>
    <t>BM 762</t>
  </si>
  <si>
    <t xml:space="preserve">BANCA DE DOS PLAZAS , CON ASIENTOS TAPIZADOS                                                                                                          Estructura: travesaño fabricado en perfil de acero rectangular, cuenta con patas de doble tubo redondo calibre 16 terminadas en pintura color negro
</t>
  </si>
  <si>
    <t>Alto:83              cm         Ancho:98                  cm            Profundidad: 63                   cm</t>
  </si>
  <si>
    <t>BM 763</t>
  </si>
  <si>
    <t xml:space="preserve">BANCA DE TRES PLAZAS, CON ASIENTOS TAPIZADOS                                                                                                  Estructura: travesaño fabricado en perfil de acero rectangular, cuenta con patas de doble tubo redondo calibre 16 terminadas en pintura color negro
</t>
  </si>
  <si>
    <t>Alto:83              cm         Ancho:144                cm            Profundidad: 63                   cm</t>
  </si>
  <si>
    <t>BM 764</t>
  </si>
  <si>
    <t>BANCA DE CUATRO PLAZAS, CON ASIENTOS TAPIZADOS                                                                                              Estructura: travesaño fabricado en perfil de acero rectangular, cuenta con patas de doble tubo redondo calibre 16 terminadas en pintura color negro</t>
  </si>
  <si>
    <t>Alto:83              cm         Ancho:190                  cm            Profundidad: 63                   cm</t>
  </si>
  <si>
    <t>BM 805 PL</t>
  </si>
  <si>
    <t xml:space="preserve">BANCO ALTO DE TRABAJO FABRICADO EN POLIURETANO INYECTADO COLOR NEGRO, MEC. DE DOS PALANCAS , ARO DE NYLON Y PISTON CON ALTURA ESPECIAL ALTA , PARA BAJA ALTURA Y ALTA                                                                   </t>
  </si>
  <si>
    <t>Alto:50-70              cm         Ancho:                  cm            Largo:                   cm</t>
  </si>
  <si>
    <t xml:space="preserve">BM 805 </t>
  </si>
  <si>
    <t xml:space="preserve">BANCO ALTO DE TRABAJO DE POLIURETANO INYECTADO COLOR NEGRO, MEC NO RECLINABLE CON PALANCA PARA AJUSTAR LA ALTURA ,SOLERA REFORZADA DE COLD ROLLED, ARO DE NYLON Y PISTON CON ALTURA ESPECIAL PARA BAJA ALTURA Y ALTA                                                                  </t>
  </si>
  <si>
    <t>BM 806</t>
  </si>
  <si>
    <t xml:space="preserve">BANCO DE TRABAJO FABRICADO EN POLIURETANO INYECTADO CON ACABADO PIEL INTEGRAL COLOR NEGRO, CON DISEÑO ANTIDERRAPANTE , MECANISMO REFORZADO CON SOLERA DE COLD ROLED, PALANCA AJUSTE DE ALTURA , PISTON NEUMATICO 
(secretarial ) CLASE 3 CERTIFICADO .              </t>
  </si>
  <si>
    <t>BM 806 PL</t>
  </si>
  <si>
    <t>BANCO DE TRABAJO FABRICADO EN POLIURETANO INYECTADO CON ACABADO PIEL INTEGRAL COLOR NEGRO, CON DISEÑO ANTIDERRAPANTE , MECANIS O DE DOS PALANCAS PARA AJUSTE DE INCLINACION DE RESPALDO Y AJUSTE DE ALTURA , PISTON NEUMATICO ( secretarial ) CLASE 3 CERTIFICADO.                                                        Silla industrial
Mecanismo de 2 palancas con ajustes de altura y reclinacion de respaldo
Base de nylon con descansa pies y rodajas</t>
  </si>
  <si>
    <t>BM 820</t>
  </si>
  <si>
    <t xml:space="preserve">SILLA PARA VISITANTE DE 4 PATAS TERMINADA EN COLOR NEGRO, CON BRAZOS, PLASTICOS EN COLOR NEGRO, PANELLOS TAPIZADOS EN ASIENTO Y RESPALDO             </t>
  </si>
  <si>
    <t>BM 821</t>
  </si>
  <si>
    <t xml:space="preserve">SILLA PARA VISITANTE DE 4 PATAS TERMINADA EN COLOR NEGRO, CON BRAZOS, PLASTICOS EN COLOR NEGRO, PANELLOS TAPIZADOS EN ASIENTO 
</t>
  </si>
  <si>
    <t>ESTRUCTURA NEGRO/PANELLOS A INDICAR</t>
  </si>
  <si>
    <t>BM 831 N</t>
  </si>
  <si>
    <t xml:space="preserve">SILLA PARA VISITANTE DE 4 PATAS TERMINADA EN COLOR NEGRO, SIN BRAZOS, PLASTICOS EN COLOR NEGRO, NO INCLUYE PANELLOS  </t>
  </si>
  <si>
    <t>BM 831N M</t>
  </si>
  <si>
    <t>SILLA PARA VISITANTE DE 4 PATAS TERMINADA EN COLOR NEGRO, SIN BRAZOS, PLASTICOS EN COLOR NEGRO, NO INCLUYE PANELLOS, CON RODAJAS</t>
  </si>
  <si>
    <t>ESTRUCTURA NEGRO/PLASTICOS A INDICAR</t>
  </si>
  <si>
    <t>BM 831 G</t>
  </si>
  <si>
    <t>SILLA PARA VISITANTE DE 4 PATAS ESTRUCTURA GRIS , SIN BRAZOS DE PLASTICO, PLASTICOS EN DIFERENTES COLORES, NO INCLUYE PANELLOS</t>
  </si>
  <si>
    <t>ESTRUCTURA GRIS/PLASTICOS A INDICAR</t>
  </si>
  <si>
    <t>BM 831 G M</t>
  </si>
  <si>
    <t>SILLA PARA VISITANTE DE 4 PATAS ESTRUCTURA GRIS , SIN BRAZOS DE PLASTICO, PLASTICOS EN DIFERENTES COLORES, NO INCLUYE PANELLOS, CON RODAJAS</t>
  </si>
  <si>
    <t>BM 862</t>
  </si>
  <si>
    <t xml:space="preserve">BANCA DE 2 PLAZAS , CON ESTRUCTURA METALICA, TERMNADA EN COLOR GRIS, ASIENTOS Y RESPALDOS FABRICADOS EN POLIPROPILENO </t>
  </si>
  <si>
    <t>Alto:82                  cm         Ancho:100                  cm            Profundidad:41                   cm</t>
  </si>
  <si>
    <t>BM 863</t>
  </si>
  <si>
    <t xml:space="preserve">BANCA DE 3 PLAZAS , CON ESTRUCTURA METALICA, TERMNADA EN COLOR GRIS, ASIENTOS Y RESPALDOS FABRICADOS EN POLIPROPILEN </t>
  </si>
  <si>
    <t>Alto:82                  cm         Ancho:150                  cm            Profundidad:41                   cm</t>
  </si>
  <si>
    <t>BM 864</t>
  </si>
  <si>
    <t>BANCA DE 4 PLAZAS , CON ESTRUCTURA METALICA, TERMNADA EN COLOR GRIS, ASIENTOS Y RESPALDOS FABRICADOS EN POLIPROPILENO</t>
  </si>
  <si>
    <t>Alto:82                  cm         Ancho:200                  cm            Profundidad:41                   cm</t>
  </si>
  <si>
    <t>BM 835</t>
  </si>
  <si>
    <t>BANCO TIPO TABURETE, CON DESANSA PIES, ESTRUCTURA METALICA, TERMNADA EN COLOR GRIS, ASIENTOS Y RESPALDOS COLOR A ELEGIR FABRICADOS EN POLIPROPILENO, CON BRAZOS                                                      Chasis fijo Alto: Fabricado en tubo calibre 16 terminado en pintura epóxica con opción a color gris o negro, cuenta con descansa pies.
Asiento: Fabricado en plástico, cuenta con caída de cascada para mayor confort.
Respaldo: Fabricados en plástico, cuenta con perforaciones ovaladas y nervaduras horizontales.
Brazos: Fabricados en plástico</t>
  </si>
  <si>
    <t xml:space="preserve">GRIS         </t>
  </si>
  <si>
    <t>BM 872</t>
  </si>
  <si>
    <t xml:space="preserve">BANCA DE DOS PLAZAS, EN POLIPROPILENO </t>
  </si>
  <si>
    <t>BM 873</t>
  </si>
  <si>
    <t xml:space="preserve">BANCA DE TRES PLAZAS, EN POLIPROPILENO </t>
  </si>
  <si>
    <t>BM 874</t>
  </si>
  <si>
    <t xml:space="preserve">BANCA DE CUATRO PLAZAS, EN PROPILENO  </t>
  </si>
  <si>
    <t>BM 840</t>
  </si>
  <si>
    <t xml:space="preserve">SILLA VISITANTE DE 4 PATAS CON BRAZOS , RESPALDO TAPIZADO EN MALLA EN 4 COLORES A ESCOGER . ASIENTO TAPIZADO EN TELA, ESTRUCTURA EN PERFIL TUBULAR TERMINADO EN PINTURA HORNEADA COLOR GRIS                                                       </t>
  </si>
  <si>
    <t>BM 860</t>
  </si>
  <si>
    <t>SILLA PARA VISITANTE CON CONCHA PLASTICA, Y BASE DE TRINEO CROMADA , CON DESLIZADORES DE NYLON,</t>
  </si>
  <si>
    <t>BLANCO VERDE AZUL NEGRO NARANJA ROJO</t>
  </si>
  <si>
    <t>BM 865</t>
  </si>
  <si>
    <t>BANCO ALTO PARA VISITANTE CON CONCHA PLASTICA, Y BASE DE 4 PATAS CON DESCANSA PIES TERMINADA EN PINTURA COLOR GRIS, CON DESLIZADORES DE NYLON</t>
  </si>
  <si>
    <t>BM 15</t>
  </si>
  <si>
    <t>BANCO ALTO DE IMPORTACION, CON ESTRUCTURA CROMADA, ASIENTO DE POLIPROPILENO Y ARO DESCANSAPIES</t>
  </si>
  <si>
    <t>BM 25</t>
  </si>
  <si>
    <t xml:space="preserve">BANCO ALTO, FABRICADO EN POLIPROPILENO , BASE DE 4 PATAS CON ARO DESCANSA PIES , TERMIINADO EN PINTURA COLOR GRIS </t>
  </si>
  <si>
    <t>BM 30</t>
  </si>
  <si>
    <t>SILLA DE 4 PATAS FABRICADA EN ESTUCTURA TUBULAR PINTADA EN COLOR GRIS, TOP DE POLIPROPILENO EN DIFERENTES COLORES</t>
  </si>
  <si>
    <t>BM 31</t>
  </si>
  <si>
    <t>SILLA FABRICADA EN TRINEO DE COLD ROLLED CON REFUERZO AL FRENTE, TERMINADO EN CROMO, TOP DE POLIPROPILENO EN DIFERENTES COLORES</t>
  </si>
  <si>
    <t>BM 32</t>
  </si>
  <si>
    <t xml:space="preserve">BANCO ALTO DE 4 PATAS TERMINADO EN PINTURA COLOR GRIS, TOP DE ASIENTO FABRICADO EN POLIPROPILENO EN DIFERENTES COLORES </t>
  </si>
  <si>
    <t>BM 50</t>
  </si>
  <si>
    <t>SILLA PARA VISITANTE DE 4 PATAS FABRICADA EN PLASTICO DE COLOR BEIGE , NARANJA , ROJO O NEGRO ESTRUCTURA COLOR GRIS</t>
  </si>
  <si>
    <t>BM 868</t>
  </si>
  <si>
    <t>MESABANCO ESCOLAR AMBIDIESTRO, FABRICADA CON BASE DE ACERO , TERMINADO EN PINTURA HORNEADA , PORTA LIBROS METALICO MECANISMO GIRATORIO ENTRE LA BASE Y EL TOP SUPERIOR, PALETA ABATIBLE EN SU BASE PARA SER IZQUIERDA O DERECHA , MECANISMO GIRATORIO EN LA PARTE SUPERIOR DE LA PALETA,ABATIBLE CON SOPORTE Y MECANISMO DE ALUMINIO CON BOTON DE MANDO, PALETA FABRICADA EN NYLON REFORZADO , CONCHA SUPERIOR FABRICADA EN NYLON COLOR NARANJA, AZUL , GRIS, VERDE, NEGRO, ROJO , PORTA VASOS</t>
  </si>
  <si>
    <t>BM 861</t>
  </si>
  <si>
    <t xml:space="preserve">SILLA PARA VISTANTE DE 4 PATAS CON BRAZOS , FABRICADA CON ESTRUCTURA TUBULAR Y BRAZOS COLOR GRIS , CONCHA PLASTICA </t>
  </si>
  <si>
    <t>BM 901 F</t>
  </si>
  <si>
    <t>SILLA DE 4 PATAS , ESTRUCTURA COLOR GRIS Y PLASTICOS DE COLORES, TAPON COMPENSADOR COLOR NEGRO</t>
  </si>
  <si>
    <t>BM 901 M</t>
  </si>
  <si>
    <t xml:space="preserve"> SILLA DE 4 PATAS , ESTRUCTURA COLOR GRIS Y PLASTICOS DE COLORES, TAPON CON RODAJAS                                                               </t>
  </si>
  <si>
    <t>BM 1000</t>
  </si>
  <si>
    <t>SILLON OPERATIVO  DE RESPALDO MEDIO CON RESPALDO TAPIZADO EN MALLA,  SOPORTE LUMBAR, MECANISMO SYNCRO RECLINABLE CON DOS PALANCAS Y BLOQUEO EN CUALQUIER POSICION, BRAZOS AJUSTABLES DE GEL CON POLIURETANO , POLIURETANO INYECTADO EN EL ASIENTO, BASE DE NYLON</t>
  </si>
  <si>
    <t>Alto: 98 cm       Fondo: 68 cm            Ancho: 69 cm</t>
  </si>
  <si>
    <t>BM 1004</t>
  </si>
  <si>
    <t>SILLON OPERATIVO  DE RESPALDO MEDIO CON RESPALDO TAPIZADO EN MALLA,  SOPORTE LUMBAR, MECANISMO SYNCRO RECLINABLE CON DOS PALANCAS Y BLOQUEO EN CUALQUIER POSICION , POLIURETANO INYECTADO EN EL ASIENTO, BASE DE NYLON</t>
  </si>
  <si>
    <t>BM 1000 SL</t>
  </si>
  <si>
    <t xml:space="preserve">SILLON OPERATIVO  DE RESPALDO MEDIO CON RESPALDO TAPIZADO EN MALLA,  SOPORTE LUMBAR, MECANISMO SYNCRO RECLINABLE CON DOS PALANCAS Y BLOQUEO EN CUALQUIER POSICION Y PALANCA PARA AJUSTE DE PROFUNDIDAD DEL ASEINTO EN 4 POSICIONES , BRAZOS AJUSTABLES DE GEL CON POLIURETANO , POLIURETANO INYECTADO EN EL ASIENTO, BASE DE NYLON            </t>
  </si>
  <si>
    <t>BM 1004 SL</t>
  </si>
  <si>
    <t>SILLON OPERATIVO  DE RESPALDO MEDIO CON RESPALDO TAPIZADO EN MALLA,  SOPORTE LUMBAR, MECANISMO SYNCRO RECLINABLE CON DOS PALANCAS Y BLOQUEO EN CUALQUIER POSICION Y PALANCA PARA AJUSTE DE PROFUNDIDAD DEL ASEINTO EN 4 POSICIONES , POLIURETANO INYECTADO EN EL ASIENTO, BASE DE NYLON</t>
  </si>
  <si>
    <t>BM 1002</t>
  </si>
  <si>
    <t>SILLON PARA VISITANTE , RESPALDO DE MALLA CON  SOPORTE LUMBAR, BRAZOS FIJOS  DE POLIPROPILENO , TRINEO NEGRO, POLIURETANO INYECTADO EN EL ASIENTO</t>
  </si>
  <si>
    <t>BM 1003</t>
  </si>
  <si>
    <t>SILLON PARA VISITANTE SIN BRAZOS , RESPALDO DE MALLA CON SOPORTE LUMBAR , TRINEO NEGRO, POLIURETANO INYECTADO EN EL ASIENTO</t>
  </si>
  <si>
    <t>BM 1005</t>
  </si>
  <si>
    <t>SILLON OPERATIVO ALTO CON DESCANSA PIES ,TAPIZADO EN MALLA, CON BRAZOS SOPORTE LUMBAR, MECANISMO SYNCRO RECLINABLE CON DOS PALANCAS Y BLOQUEO EN CUALQUIER POSICION , POLIURETANO INYECTADO EN EL ASIENTO, BASE DE NYLON</t>
  </si>
  <si>
    <t>BM 1200 NE</t>
  </si>
  <si>
    <t>SILLON OPERATIVO DE RESPALDO MEDIO , ESTRUCTURA FABRICADA EN COLOR NEGRO,, BRAZOS 3D CON AJUSTE DE ALTURA , PROFUNDIDAD Y GIRO, BASE DE 5 PUNTAS CON RODAJAS DE 60 MM EN COLOR NEGRO , RESPALDO TAPIZADO EN MALLA SOFT COLOR NEGROS Y ASIENTO TAPIZADO EN TELA MECANISMO EJECUTIVO SYNCRO DE DOS PALANCAS CON SLIDE 
(AJUSTE DE PROFUNDIDAD CON CUATRO POSICIONES DE BLOQUEO Y ANTISHOCK</t>
  </si>
  <si>
    <t>BM 1204 NE</t>
  </si>
  <si>
    <t>SILLON OPERATIVO DE RESPALDO MEDIO , ESTRUCTURA FABRICADA EN COLOR NEGRO, SIN BRAZOS, BASE DE 5 PUNTAS CON RODAJAS DE 60 MM EN COLOR NEGRO , RESPALDO TAPIZADO EN MALLA SOFT COLOR NEGRO Y ASIENTO TAPIZADO EN TELA MECANISMO EJECUTIVO SYNCRO DE DOS PALANCAS CON SLIDE (AJUSTE DE PROFUNDIDAD CON CUATRO POSICIONES DE BLOQUEO Y ANTISHOCK</t>
  </si>
  <si>
    <t>BM 1200 BL</t>
  </si>
  <si>
    <t>SILLON OPERATIVO DE RESPALDO MEDIO, ESTRUCTURA FABRICADA EN COLOR BLANCO,, BRAZOS 3D CON AJUSTE DE ALTURA , PROFUNDIDAD Y GIRO EN COLOR BLANCO CON PAD EN COLOR GRIS , BASE DE 5 PUNTAS CON RODAJAS DE 60 MM EN COLOR NEGRO , RESPALDO TAPIZADO EN MALLA SOFT COLOR GRIS Y ASIENTO TAPIZADO EN TELA MECANISMO EJECUTIVO SYNCRO DE DOS PALANCAS CON SLIDE (AJUSTE DE PROFUNDIDAD CON CUATRO POSICIONES DE BLOQUEO Y ANTISHOCk</t>
  </si>
  <si>
    <t>BM 1204 BL</t>
  </si>
  <si>
    <t>SILLON OPERATIVO DE RESPALDO MEDIO, ESTRUCTURA FABRICADA EN COLOR BLANCO, SIN BRAZOS , BASE DE 5 PUNTAS CON RODAJAS DE 60 MM EN COLOR NEGRO , RESPALDO TAPIZADO EN MALLA SOFT COLOR GRIS Y ASIENTO TAPIZADO EN TELA MECANISMO EJECUTIVO SYNCRO DE DOS PALANCAS CON SLIDE (AJUSTE DE PROFUNDIDAD CON CUATRO POSICIONES DE BLOQUEO Y ANTISHOCK</t>
  </si>
  <si>
    <t>BM 1240</t>
  </si>
  <si>
    <t xml:space="preserve">EJECUTIVO RESP. ALTO CON CABECERA ,BRAZO FABRICADOS EN MADERA DOMADA ,  MEC. RODILLA CON 5 POSICIONES DE BLOQUEO.BASE  DE ALUMINIO </t>
  </si>
  <si>
    <t>BM 1241</t>
  </si>
  <si>
    <t xml:space="preserve">EJECUTIVO RESPALDO MEDIO  ,BRAZO FABRICADOS EN MADERA DOMADA ,  MEC. RODILLA CON 5 POSICIONES DE BLOQUEO.BASE  DE ALUMINIO </t>
  </si>
  <si>
    <t>BM 1243</t>
  </si>
  <si>
    <t>SILLON PARA VISITANTE , BRAZOS DE SOLERA DE MADERA DOMADA , BASE DE TRINEO REDONDO TERMINADO EN CROMO</t>
  </si>
  <si>
    <t>BM 1260 BR26</t>
  </si>
  <si>
    <t>EJECUTIVO EXTRA ALTO CON CABECERA C/BRAZO ALUMINIO O BRAZO CROMADO 28, BASE DE ALUMINIO CON RODAJA DE 60 MM , MECANISMOS DE RODILLA SYNCRO CON 5 POSICIONES DE BLOQUEO</t>
  </si>
  <si>
    <t>Alto: 124 cm               Fondo: 68 cm            Ancho: 63 cm</t>
  </si>
  <si>
    <t>BM 1261 BR26</t>
  </si>
  <si>
    <t>EJECUTIVO  ALTO C/BRAZO  ALUMINIO  , BASE DE ALUMINIO CON RODAJAS DE 60 MM  , MECANISMOS DE RODILLA SYNCRO CON 5 POSICIONES DE BLOQUEO</t>
  </si>
  <si>
    <t>Alto: 108 cm            Fondo: 68 cm      Ancho: 63 cm</t>
  </si>
  <si>
    <t>BM 1265</t>
  </si>
  <si>
    <t xml:space="preserve">VISITANTE CON CON TRINEO EN TUBO OVAL DE 20 POR 40 MM                                                </t>
  </si>
  <si>
    <t>BM 1270</t>
  </si>
  <si>
    <t xml:space="preserve">SILLON PARA DIRECCION  EXTRA ALTO CON CABECERA  C/BRAZO  ALUMINIO,, BASE DE ALUMINIO CON RODAJA DE 60 MM  , MECANISMOS DE RODILLA SYNCRO CON 5 POSICIONES DE BLOQUEO. </t>
  </si>
  <si>
    <t>Alto: 124 cm               Fondo: 68 cm                        Ancho: 63 cm</t>
  </si>
  <si>
    <t>BM 1271</t>
  </si>
  <si>
    <t xml:space="preserve">EJECUTIVO ALTO C/BRAZO ALUMINIO O BRAZOS CROMADOS 28 , BASE DE ALUMINIO CON RODAJAS DE 60 MM , MECANISMOS DE RODILLA SYNCRO CON 5 POSICIONES DE BLOQUEO                                                  </t>
  </si>
  <si>
    <t>Alto:  108cm Fondo: 68 cm                 Ancho: 63 cm</t>
  </si>
  <si>
    <t>BM 1275</t>
  </si>
  <si>
    <t xml:space="preserve">VISITANTE CON CON TRINEO EN TUBO OVAL DE 20 POR 40 MM                                                   </t>
  </si>
  <si>
    <t>BM 1280</t>
  </si>
  <si>
    <t>SILLON PARA RECEPCION O VISITANTES ,TIPO CONCHA  FABRICADO EN MADERA DOMADA EN RESPALDO Y MADERA LAMINADA EN ASIENTO , POLIURETANO FLEXIBLE DE 27 SUAVE EN RESPALDO Y S7 FIRME  EN ASIENTO , TAPIZADO EN TELA , BASE DE 4 PATAS TRMINADA EN COLOR ALUMINIO</t>
  </si>
  <si>
    <t>BM 1285</t>
  </si>
  <si>
    <t>BANCO ALTO ,TIPO CONCHA FABRICADO EN MADERA DOMADA EN RESPALDO Y MADERA LAMINADA EN ASIENTO , POLIURETANO FLEXIBLE DE 27 SUAVE EN RESPALDO Y S7 FIRME EN ASIENTO , TAPIZADO EN TELA , BASE ALTA DE 4 PATAS TIPO BANCO CON DESCANSAPIES Y DELIZADORES</t>
  </si>
  <si>
    <t>BM 1290</t>
  </si>
  <si>
    <t xml:space="preserve">EJECUTIVO  ALTO FABRICADO EN ESTUCTURA TIPO CONCHA CON BRAZOS   , BASE CROMADA , MECANISMOS DE RODILLA CON 5 POSICIONES DE BLOQUEO. TAPIZADO </t>
  </si>
  <si>
    <t>BM 1291</t>
  </si>
  <si>
    <t>EJECUTIVO BAJO FABRICADO EN ESTUCTURA TIPO CONCHA CON BRAZOS , BASE CROMADA , MECANISMOS DE RODILLA CON 5 POSICIONES DE BLOQUEO. TAPIZADO                                         Respaldo medio
Mecanismo de rodilla con ajustes de altura, reclinación y diferentes puntos de bloqueo
Base cromada con rodajas de nylon</t>
  </si>
  <si>
    <t>BM 1295</t>
  </si>
  <si>
    <t>SILLON DE DESCANSO DE RESPALDO ALTO FABRICADO EN ESTUCTURA TIPO CONCHA CON BRAZOS , BASE DE ALUMINIO DE 4 PUNTAS , MECANISMOS DE RODILLA CON 5 POSICIONES DE BLOQUEO. TAPIZADO</t>
  </si>
  <si>
    <t>BM 1296</t>
  </si>
  <si>
    <t>SILLON DE DESCANSO DE RESPALDO BAJO FABRICADO EN ESTUCTURA TIPO CONCHA CON BRAZOS , BASE DE ALUMINIO DE 4 PUNTAS , MECANISMOS DE ALUMINIO GIRATORIO CON AJUSTE DE ALTURA . TAPIZADO</t>
  </si>
  <si>
    <t>BM 1297</t>
  </si>
  <si>
    <t>TABURETE CON MECANISMO GIRATORIO EN ALUMINIO, PISTION CROMADO Y BASE DE 4 PUNTAS TERMINADA EN ALUMINIO</t>
  </si>
  <si>
    <t>BM 1300</t>
  </si>
  <si>
    <t xml:space="preserve">SILLON EJECUTIVO DE RESPALDO ALTO TAPIZADO EN TELA, BRAZOS DE OLIPROPILENO COLOR NEGRO, ESTRUCTURA DE UNA SOLA PIEZA EN MADERA DOMADA, BASE DE 5 PUNTAS CON BASE DE NYLON COLOR NEGRO                                           </t>
  </si>
  <si>
    <t>Alto: 107 cm            Fondo: 68 cm              Ancho: 60 cm</t>
  </si>
  <si>
    <t>BM 1301</t>
  </si>
  <si>
    <t xml:space="preserve">SILLON EJECUTIVO DE RESPALDO MEDIO TAPIZADO EN TELA, BRAZOS DE POLIPROPILENO COLOR NEGRO, ESTRUCTURA DE UNA SOLA PIEZA EN MADERA DOMADA, BASE DE 5 PUNTAS EN NYLON COLOR NEGRO                                                               </t>
  </si>
  <si>
    <t>BM 1303</t>
  </si>
  <si>
    <t xml:space="preserve">SILLON PARA VISITANTE TAPIZADO EN TELA, BRAZOS DE POLIPROPILENO COLOR NEGRO, ESTRUCTURA DE UNA SOLA PIEZA EN MADERA DOMADA, BASE DE TRINEO COLOR NEGRO      </t>
  </si>
  <si>
    <t>BM 1400</t>
  </si>
  <si>
    <t xml:space="preserve">SILLON EJECUTIVO DE RESPALDO ALTO CON BRAZOS, ESTRUCTURA DE MADERA DOMADA EN ASIENTO Y RESPALDO, MECANISMO EJECUTIVO RECLINABLE Y BASE DE 5 PUNTAS EN NYLON COLOR NEGRO                                                 </t>
  </si>
  <si>
    <t>Alto: 110 cm          Fondo: 60 cm           Ancho: 66 cm</t>
  </si>
  <si>
    <t>BM 1401</t>
  </si>
  <si>
    <t xml:space="preserve">SILLON EJECUTIVO DE RESPALDO MEDIO CON BRAZOS, ESTRUCTURA DE MADERA DOMADA EN ASIENTO Y RESPALDO, MECANISMO EJECUTIVO RECLINABLE Y BASE DE 5 PUNTAS EN NYLON COLOR NEGRO                                       </t>
  </si>
  <si>
    <t>BM 1403</t>
  </si>
  <si>
    <t xml:space="preserve">VISITANTE C/BRAZO Y TRINEO COLOR NEGRO  </t>
  </si>
  <si>
    <t>BM 1500 MX</t>
  </si>
  <si>
    <t xml:space="preserve">SILLON EJECUTIVO DE RESPALDO ALTO, TAPIZADO A RAYAS HORIZONTALES, BRAZOS EN ACERO CROMADO, ESTRUCTURA DE MADERA DOMADA , MECANISMO DE RODILLA Y BASE DE 5 PUNTAS TERMINADA EN CROMO   </t>
  </si>
  <si>
    <t>Alto: 110 cm            Fondo: 55 cm          Ancho: 57 cm</t>
  </si>
  <si>
    <t>BM 1501MX</t>
  </si>
  <si>
    <t xml:space="preserve">SILLON EJECUTIVO DE RESPALDO MEDIO, TAPIZADO A RAYAS HORIZONTALES, BRAZOS EN ACERO CROMADO, ESTRUCTURA DE MADERA DOMADA , MECANISMO DE RODILLA Y BASE DE 5 PUNTAS TERMINADA EN CROMO       </t>
  </si>
  <si>
    <t>BM 1503 MX</t>
  </si>
  <si>
    <t xml:space="preserve">SILLON PARA VISITANTE FABRICADO EN ESTRUCTURA DE MADERA DOMADA, BRAZOS FABRICADOS EN ACERO Y TERMINADOS EN CROMO, BASE DE TRINEO CROMADA               </t>
  </si>
  <si>
    <t>BM 1600</t>
  </si>
  <si>
    <t>Alto: 110 cm           Fondo: 55 cm             Ancho: 57 cm</t>
  </si>
  <si>
    <t>BM 1601</t>
  </si>
  <si>
    <t xml:space="preserve">SILLON EJECUTIVO DE RESPALDO MEDIO, TAPIZADO A RAYAS HORIZONTALES, BRAZOS EN ACERO CROMADO, ESTRUCTURA DE MADERA DOMADA , MECANISMO DE RODILLA Y BASE DE 5 PUNTAS TERMINADA EN CROMO   </t>
  </si>
  <si>
    <t>BM 1603</t>
  </si>
  <si>
    <t xml:space="preserve">SILLON PARA VISITANTE FABRICADO EN ESTRUCTURA DE MADERA DOMADA, BRAZOS FABRICADOS EN ACERO Y TERMINADOS EN CROMO, BASE DE TRINEO CROMADA             </t>
  </si>
  <si>
    <t>BM 1650 MX</t>
  </si>
  <si>
    <t xml:space="preserve">SILLON EJECUTIVO DE RESPALDO ALTO,CON MECANISMO EJECUTIVO SYNCRO CON BLOQUEO, TAPIZADO A RAYAS HORIZONTALES EN RESPALDO , BRAZOS EN ACERO CROMADO CON PAD TAPIZADO , ESTRUCTURA DE MADERA DOMADA , BASE DE 5 PUNTAS TERMINADA EN CROMO                                         </t>
  </si>
  <si>
    <t>BM 1651MX</t>
  </si>
  <si>
    <t xml:space="preserve">SILLON EJECUTIVO DE RESPALDO MEDIO,CON MECANISMO EJECUTIVO SYNCRO CON BLOQUEO, TAPIZADO A RAYAS HORIZONTALES EN RESPALDO , BRAZOS EN ACERO CROMADO CON PAD TAPIZADO , ESTRUCTURA DE MADERA DOMADA , BASE DE 5 PUNTAS TERMINADA EN CROMO                                                                 </t>
  </si>
  <si>
    <t>BM 1653 MX</t>
  </si>
  <si>
    <t>SILLON PARA VISITANTE FABRICADO EN ESTRUCTURA DE MADERA DOMADA, BRAZOS FABRICADOS EN ACERO CON PAD TAPIZADO Y TERMINADOS EN CROMO, BASE DE TRINEO CROMAD</t>
  </si>
  <si>
    <t>BM 1700 MX</t>
  </si>
  <si>
    <t xml:space="preserve">SILLON EJECUTIVO DE RESPALDO ALTO,CON MECANISMO EJECUTIVO SYNCRO CON BLOQUEO, TAPIZADO A RAYAS HORIZONTALES EN RESPALDO , BRAZOS EN ACERO CROMADO CON PAD TAPIZADO , ESTRUCTURA DE MADERA DOMADA , BASE DE 5 PUNTAS TERMINADA EN CROMO                                              </t>
  </si>
  <si>
    <t>BM 1701 MX</t>
  </si>
  <si>
    <t xml:space="preserve">SILLON EJECUTIVO DE RESPALDO MEDIO,CON MECANISMO EJECUTIVO SYNCRO CON BLOQUEO, TAPIZADO A RAYAS HORIZONTALES EN RESPALDO , BRAZOS EN ACERO CROMADO CON PAD TAPIZADO , ESTRUCTURA DE MADERA DOMADA , BASE DE 5 PUNTAS TERMINADA EN CROMO                                       </t>
  </si>
  <si>
    <t>BM 1703 MX</t>
  </si>
  <si>
    <t xml:space="preserve">SILLON PARA VISITANTE FABRICADO EN ESTRUCTURA DE MADERA DOMADA, BRAZOS FABRICADOS EN ACERO CON PAD TAPIZADO Y TERMINADOS EN CROMO, BASE DE TRINEO CROMADA                                                  </t>
  </si>
  <si>
    <t>BM 1800</t>
  </si>
  <si>
    <t>EJECUTIVO RESPALDO ALTO, MEC EJECUTIVO RECLINABLE,CON PALANCA DE BLOQUEO, BRAZOS DE DOBLE BARRA DE ACERO CON PAD DE POLIURETANO Y BASE CROMADA</t>
  </si>
  <si>
    <t>BM 1801</t>
  </si>
  <si>
    <t>BM 1803</t>
  </si>
  <si>
    <t>SILLON PARA VISITANTE , BRAZOS DE DOBLE BARRA DE ACERO CON PAD DE POLIURETANO , BASE DE TRINEO REDONDO TERMINADO EN CROMO</t>
  </si>
  <si>
    <t>BM 1900</t>
  </si>
  <si>
    <t xml:space="preserve">SILLON EJECUTIVO TIPO CONCHA, FABRICADO EN MADERA DOMADA EN RESPALDO Y MADERA LAMINADA EN ASIENTO , POLIURETANO INYECTADO EN ASIENTO , TAPIZADO EN TELA , MECANISMO DE RODILLA CON 5 POSICIONES DE BLOQUEO , BASE CROMADA                              </t>
  </si>
  <si>
    <t>BM 1901</t>
  </si>
  <si>
    <t>SILLON DE ESPERA TIPO CONCHA, FABRICADO EN MADERA DOMADA EN RESPALDO Y MADERA LAMINADA EN ASIENTO , POLIURETANO INYECTADO EN ASIENTO , TAPIZADO EN TELA , MECANISMO GIRATORIO DE ALUMINIO CON PALANCA PARA AJUSTAR LA ALTURA , BAE DE ALUMINIO DE 4 PUNTA</t>
  </si>
  <si>
    <t>BM 1903</t>
  </si>
  <si>
    <t xml:space="preserve">SILLON EJECUTIVO TIPO CONCHA, FABRICADO EN MADERA DOMADA EN RESPALDO Y MADERA LAMINADA EN ASIENTO , POLIURETANO INYECTADO EN ASIENTO , TAPIZADO EN TELA , BASE DE 4 PATAS EN TUBO DE 1 1 /2 TERMINADA EN PINTURA HORNEADA COLOR GRIS                                                                           </t>
  </si>
  <si>
    <t>BM 1920</t>
  </si>
  <si>
    <t xml:space="preserve">SILLON EJECUTIVO TIPO CONCHA, FABRICADO EN MADERA DOMADA EN RESPALDO Y MADERA LAMINADA EN ASIENTO , POLIURETANO INYECTADO EN ASIENTO , TAPIZADO EN TELA , MECANISMO DE RODILLA CON 5 POSICIONES DE BLOQUEO , BASE CROMADA             </t>
  </si>
  <si>
    <t>BM 1921</t>
  </si>
  <si>
    <t xml:space="preserve">SILLON DE ESPERA TIPO CONCHA, FABRICADO EN MADERA DOMADA EN RESPALDO Y MADERA LAMINADA EN ASIENTO , POLIURETANO INYECTADO EN ASIENTO , TAPIZADO EN TELA , MECANISMO GIRATORIO DE ALUMINIO CON PALANCA PARA AJUSTAR LA ALTURA , BAE DE ALUMINIO DE 4 PUNTA                                             </t>
  </si>
  <si>
    <t>BM 1923</t>
  </si>
  <si>
    <t xml:space="preserve">SILLON EJECUTIVO TIPO CONCHA, FABRICADO EN MADERA DOMADA EN RESPALDO Y MADERA LAMINADA EN ASIENTO , POLIURETANO INYECTADO EN ASIENTO , TAPIZADO EN TELA , BASE DE 4 PATAS EN TUBO DE 1 1 /2 PULGADAS TERMINADO EN PINTURA HORNEADA                                                                 </t>
  </si>
  <si>
    <t>BM 1930</t>
  </si>
  <si>
    <t xml:space="preserve">SILLON PARA RECEPCION O VISITANTES , FABRICADO EN MADERA DOMADA EN RESPALDO Y MADERA LAMINADA EN ASIENTO , POLIURETANO INYECTADO EN ASIENTO , TAPIZADO EN TELA , MECANISMO GIRATORIO CON PALANCA PARA AJUSRAR LA ALTURA , BASE DE ALUMINIO DE 4 PUNTAS CON DELIZADORES METALICOS </t>
  </si>
  <si>
    <t>BM 1932</t>
  </si>
  <si>
    <t>SILLON EJECUTIVO TIPO CONCHA, FABRICADO EN MADERA DOMADA EN RESPALDO Y MADERA LAMINADA EN ASIENTO , POLIURETANO INYECTADO EN ASIENTO , TAPIZADO EN TELA , BASE DE 4 PATAS EN TUBO DE 1 1 /2 PULGADAS TERMINADO EN PINTURA COLOR GRIS</t>
  </si>
  <si>
    <t>BM 1940</t>
  </si>
  <si>
    <t>SILLON PARA RECEPCION O VISITANTES ,TIPO CONCHA FABRICADO EN MADERA DOMADA EN RESPALDO Y MADERA LAMINADA EN ASIENTO , POLIURETANO FLEXIBLE DE 27 SUAVE EN RESPALDO Y S7 FIRME EN ASIENTO , TAPIZADO EN TELA , MECANISMO GIRATORIO CON PALANCA PARA AJUSRAR LA ALTURA , BASE DE ALUMINIO DE 4 PUNTAS CON DELIZADORES</t>
  </si>
  <si>
    <t>BM 1942</t>
  </si>
  <si>
    <t xml:space="preserve">SILLON PARA RECEPCION O VISITANTES ,TIPO CONCHA FABRICADO EN MADERA DOMADA EN RESPALDO Y MADERA LAMINADA EN ASIENTO , POLIURETANO FLEXIBLE DE 27 SUAVE EN RESPALDO Y S7 FIRME EN ASIENTO , TAPIZADO EN TELA , BASE DE 4 PATAS ,EN TUBO DE 1 Y 1/ 2 PULGADAS TERMINADA EN PINTURA COLOR GRIS </t>
  </si>
  <si>
    <t>BM 1950</t>
  </si>
  <si>
    <t xml:space="preserve">SILLON PARA RECEPCION O VISITANTES ,TIPO CONCHA FABRICADO EN MADERA DOMADA EN RESPALDO Y MADERA LAMINADA EN ASIENTO , POLIURETANO FLEXIBLE DE 27 SUAVE EN RESPALDO Y S7 FIRME EN ASIENTO , TAPIZADO EN TELA , MECANISMO GIRATORIO CON PALANCA PARA AJUSRAR LA ALTURA , BASE DE ALUMINIO GRANDE DE 4 PUNTAS CON DELIZADORES </t>
  </si>
  <si>
    <t>BM 1951</t>
  </si>
  <si>
    <t>SILLON PARA RECEPCION O VISITANTES ,TIPO CONCHA FABRICADO EN MADERA DOMADA EN RESPALDO Y MADERA LAMINADA EN ASIENTO , POLIURETANO FLEXIBLE DE 27 SUAVE EN RESPALDO Y S7 FIRME EN ASIENTO , TAPIZADO EN TELA , BASE DE ALUMINIO DE 4 PUNTAS CON DELIZADORES</t>
  </si>
  <si>
    <t>BM 1952</t>
  </si>
  <si>
    <t xml:space="preserve">SILLON EJECUTIVO CON DISEÑO CONTEMPORANEO TIPO CONCHA FABRICADO EN MADERA DOMADA EN RESPALDO Y MADERA LAMINADA EN ASIENTO , POLIURETANO FLEXIBLE DE 27 SUAVE EN RESPALDO Y S7 FIRME EN ASIENTO , TAPIZADO EN TELA , BASE DE 5 PUNTAS FABRICADA EN ALUMINIO , CON RODAJAS </t>
  </si>
  <si>
    <t>BM 1960</t>
  </si>
  <si>
    <t xml:space="preserve">SILLON OPERATIVO ,TIPO CONCHA FABRICADO EN MADERA DOMADA EN RESPALDO Y MADERA LAMINADA EN ASIENTO , POLIURETANO COMPRIMIDO DE ALTA DENSIDAD EN EN RESPALDO Y POLIURETANO INYECTADO DE 60 KG DE DENIDAD EN ASIENTO , TAPIZADO EN TELA , MECANISMO GIRATORIO CON PALANCA PARA AJUSRAR LA ALTURA , BASE SPYDER DE NYLON CON RODAJAS DE 60 MM , PISTON NEUMATICO </t>
  </si>
  <si>
    <t>BM 1961</t>
  </si>
  <si>
    <t>SILLON OPERATIVO ,TIPO CONCHA FABRICADO EN MADERA DOMADA EN RESPALDO Y MADERA LAMINADA EN ASIENTO , POLIURETANO COMPRIMIDO D EN RESPALDO Y POLIURETANO 
INYECTADO DE 60 KG DE DENIDAD EN ASIENTO , TAPIZADO EN TELA , , BASE SPYDER METALICA DE 4 PATAS TERMINADA EN PINTURA HORNEADA COLOR NEGRO</t>
  </si>
  <si>
    <t>BM 1962</t>
  </si>
  <si>
    <t>SILLON OPERATIVO ,TIPO CONCHA FABRICADO EN MADERA DOMADA EN RESPALDO Y MADERA LAMINADA EN ASIENTO , POLIURETANO COMPRIMIDO DE ALTA DENSIDAD EN RESPALDO Y POLIURETANO INYECTADO DE 60 KG DE DENIDAD EN ASIENTO , TAPIZADO EN TELA , BASE IKON DE 4 PATAS TERMINADA EN PINTURA COLOR NEGRO</t>
  </si>
  <si>
    <t>BM 2000 N</t>
  </si>
  <si>
    <t>SILLON OPERATIVO DE RESPALDO MEDIO, RESPALDO TAPIZADO EN MALLA FLEX , OPCIONAL EN 4 COLORES, SOPORTE LUMBAR, ASIENTO EN POLIURETANO INYECTADO Y TAPIZADO EN TELA, BRAZOS AJUSTABLES DE GEL CON POLIURETANO, MECANISMO SYNCRO DE DOS PALANCAS CON BLOQUEO, BASE DE NYLON COLOR NEGRO CON RODAJAS DE 50</t>
  </si>
  <si>
    <t>BM 2000 C</t>
  </si>
  <si>
    <t>SILLON OPERATIVO DE RESPALDO MEDIO, RESPALDO TAPIZADO EN MALLA FLEX O MALLA HEAVY FLEX, OPCIONAL EN 4 COLORES, SOPORTE LUMBAR, ASIENTO EN POLIURETANO INYECTADO Y TAPIZADO EN TELA, BRAZOS AJUSTABLES DE GEL CON POLIURETANO,MECANISMO SYNCRO DOS PALANCAS CON BLOQUEO , BASE METALICA CROMADA CON RODAJAS DE 5</t>
  </si>
  <si>
    <t>BM 2000  SL N</t>
  </si>
  <si>
    <t>SILLON OPERATIVO DE RESPALDO MEDIO, RESPALDO TAPIZADO EN MALLA FLEX , OPCIONAL EN 4 COLORES, SOPORTE LUMBAR, ASIENTO EN POLIURETANO INYECTADO Y TAPIZADO EN TELA, BRAZOS AJUSTABLES DE GEL CON POLIURETANO, MECANISMO EJECUTIVO SYNCRO DE DOS PALANCAS CON SLIDE (AJUSTE DE PROFUNDIDAD CON CUATRO POSICIONES DE BLOQUEO Y ANTISHOCK BASE DE NYLON COLOR NEGRO CON RODAJAS DE 50 MM</t>
  </si>
  <si>
    <t>BM 2000 C S</t>
  </si>
  <si>
    <t>SILLON OPERATIVO DE RESPALDO MEDIO, RESPALDO TAPIZADO EN MALLA FLEX O MALLA HEAVY FLEX, OPCIONAL EN 4 COLORES, SOPORTE LUMBAR, ASIENTO EN POLIURETANO INYECTADO Y TAPIZADO EN TELA, BRAZOS AJUSTABLES DE GEL CON POLIURETANO,MECANISMO EJECUTIVO SYNCRO DE DOS PALANCAS CON SLIDE (AJUSTE DE PROFUNDIDAD CON CUATRO POSICIONES DE BLOQUEO Y ANTISHOCK , BASE METALICA CROMADA CON RODAJAS DE 50 MM</t>
  </si>
  <si>
    <t>BM 2002</t>
  </si>
  <si>
    <t xml:space="preserve">SILLON PARA VISITANTE , RESPALDO DE MALLA CON SOPORTE LUMBAR, BRAZOS FIJOS DE POLIPROPILENO , TRINEO NEGRO, POLIURETANO INYECTADO EN EL ASIENTO </t>
  </si>
  <si>
    <t>BM 2300</t>
  </si>
  <si>
    <t xml:space="preserve">OPERATIVO ALTO C/BRAZO AJUSTABLE BR 11, MEC. 2 PALANCAS, CON POLIURETANO INYECTADO EN EL ASIENTO </t>
  </si>
  <si>
    <t>BM 2302</t>
  </si>
  <si>
    <t>VISITANTE C/BRAZO FIJO BR7 Y TRINEO NEGRO, CON POLIURETANO INYECTADO EN EL ASIENTO</t>
  </si>
  <si>
    <t>BM 2303</t>
  </si>
  <si>
    <t xml:space="preserve">VISITANTE S/BRAZO Y TRINEO, CON POLIURETANO INYECTADO EN EL ASIENTO   </t>
  </si>
  <si>
    <t>BM 2304</t>
  </si>
  <si>
    <t xml:space="preserve">OPERATIVO ALTO S/BRAZO , MEC. 2 PALANCAS, CON POLIURETANO INYECTADO EN EL ASIENTO </t>
  </si>
  <si>
    <t>BM 2305</t>
  </si>
  <si>
    <t xml:space="preserve">BANCO ALTO CON MEC. 2 PALANCAS, POLIURETANO INYECTADO EN EL ASIENTO, BASE DE NYLON DE 26 PULGADAS, ARO DESCANAPIES EN NYLON COLOR NEGRO , PISTON ALTO </t>
  </si>
  <si>
    <t>BM 2380</t>
  </si>
  <si>
    <t>OPERATIVO RESPALDO MEDIO C/BRAZO AJUSTABLE BR 11, MECANISMO SYNCRO DE 2 PALANCAS, CON BLOQUEO EN CUALQUIER POSICION, PERILLA PARA AJUSTAR LA RECLINACION SYNCRONIZADA DE ASIENTO Y RESPALDO, CON POLIURETANO 
INYECTADO EN EL ASIENTO</t>
  </si>
  <si>
    <t>BM 2320</t>
  </si>
  <si>
    <t>SILLON MULTIFUNCIONAL DE USO PESADO, RESPALDO EXTRA ALTO CON DOS PALANCAS, BRAZOS AJUSTABLES DE GEL CON POLIURETANO BR 11, POLIURETANO INYECTADO EN EL ASIENTO</t>
  </si>
  <si>
    <t>BM 2321</t>
  </si>
  <si>
    <t xml:space="preserve">SILLON MULTIFUNCIONAL DE USO PESADO, RESPALDO ALTO CON DOS PALANCAS, BRAZOS AJUSTABLES DE GEL CON POLIURETANO BR 11, POLIURETANO INYECTADO EN EL ASIENTO                                   </t>
  </si>
  <si>
    <t>BM 2324</t>
  </si>
  <si>
    <t>SILLON MULTIFUNCIONAL DE DOS PALANCAS SIN BRAZOS, CON POLIURETANO INYECTADO EN EL ASIENTO</t>
  </si>
  <si>
    <t>BM 2480</t>
  </si>
  <si>
    <t>SILLON OPERATIVO DE USO PESADO,RESPALDO ALTO CON MECANISMO SYNCRO RECLINABLE DE DOS PALANCAS CON SLIDE (AJUSTE DE PROFUNDIDAD DEL ASIENTO , BLOQUEO EN 4 POSICIONES Y ANTISHOK , BRAZOS AJUSTABLES DE GEL CON POLIURETANO BR 11, ASIENTO EN POLIURETANO INYECTADO DE 60 KG DE DENSIDAD .BASE SPYDER CON RODAJA DE 60 MM</t>
  </si>
  <si>
    <t>BM 2900</t>
  </si>
  <si>
    <t>SILLON EJECUTIVO DE RESPALDO ALTO CON CABECERA,BRAZOS AJUSTABLES DE POLIURETANO INYECTADO CON GEL , SOPORTE LUMBAR CON AJUSTE DE ALTURA, MECANISMO SYNCRO DE DOS PALANCAS CON BLOQUEO EN CUALQUIER POSICION, POLIURETANO INYECTADO EN EL ASIENTO, RESPALDO TAPIZADO EN MALLA FLEX , BASE DE NYLON</t>
  </si>
  <si>
    <t>BM 2901</t>
  </si>
  <si>
    <t>SILLON OPERATIVO DE ALTO RENDIMIENTO DE RESPALDO ALTO SIN CABECERA,BRAZOS AJUSTABLES DE POLIURETANO INYECTADO CON GEL , SOPORTE LUMBAR CON AJUSTE DE ALTURA, MECANISMO SYNCRO DE DOS PALANCAS CON BLOQUEO EN CUALQUIER POSICION, POLIURETANO INYECTADO EN EL ASIENTO, RESPALDO DE MALLA, BASE DE NYLON</t>
  </si>
  <si>
    <t>BM 2900 SL</t>
  </si>
  <si>
    <t>BM 2901 SL</t>
  </si>
  <si>
    <t>BM 2903 N</t>
  </si>
  <si>
    <t>SILLON PARA VISITANTE , RESPALDO DE MALLA CON AJUSTE DE SOPORTE LUMBAR, BRAZOS FIJOS DE POLIPROPILENO , TRINEO NEGRO, POLIURETANO INYECTADO EN EL ASIENTO</t>
  </si>
  <si>
    <t>BM 2980</t>
  </si>
  <si>
    <t>SILLON XL EXTRA GRANDE, TAPIZADO EN MALLA, BASE METALICA CROMADA DE 29 PULGADAS PARA USO PESADO , RESPALDO ALTO , BRAZOS EN POLIURETANO INYECTADO COLOR NEGRO , ABATIBLES, ASIENTO FABRICADO EN POLIURETANO INYECTADO DE 60 KILOS DE DENSIDAD TAPIZADO EN TELA COLOR NEGRO , MECANISO EJECUTIVO RECLINABLE REFORZADO CON PALANCA PARA AJUSTAR LA ALTURA Y BLOQUEO,PISTON NEUMATICO CLASE 4</t>
  </si>
  <si>
    <t>BM 3000 CC</t>
  </si>
  <si>
    <t>SILLON OPERATIVO DE RESPALDO ALTO CON CABECERA , RESPALDO TAPIZADO EN MALLA FLEX O MALLA HEAVY FLEX, OPCIONAL EN 4 COLORES, SOPORTE LUMBAR, ASIENTO EN POLIURETANO INYECTADO Y TAPIZADO EN TELA, BRAZOS AJUSTABLES DE GEL CON POLIURETANO, MECANISMO SYNCRO DE DOS PALANCAS CON BLOQUEO, BASE DE ALUMINIO CON RODAJAS DE 60 MM</t>
  </si>
  <si>
    <t>BM 3000</t>
  </si>
  <si>
    <t>SILLON OPERATIVO DE RESPALDO MEDIO, RESPALDO TAPIZADO EN MALLA FLEX O MALLA HEAVY FLEX, OPCIONAL EN 4 COLORES, SOPORTE LUMBAR, ASIENTO EN POLIURETANO INYECTADO Y TAPIZADO EN TELA, BRAZOS AJUSTABLES DE GEL CON POLIURETANO, MECANISMO SYNCRO DE DOS PALANCAS CON BLOQUEO, BASE DE ALUMINIO CON RODAJA</t>
  </si>
  <si>
    <t xml:space="preserve"> BM 3000 CC SL</t>
  </si>
  <si>
    <t>SILLON OPERATIVO DE RESPALDO MEDIO CON CABECERA , RESPALDO TAPIZADO EN MALLA FLEX , OPCIONAL EN 4 COLORES, SOPORTE LUMBAR, ASIENTO EN POLIURETANO INYECTADO Y TAPIZADO EN TELA, BRAZOS AJUSTABLES DE GEL CON POLIURETANO, , BASE DE ALUMINIO CON RODAJAS DE 60 MM MECANISMO EJECUTIVO SYNCRO DE DOS PALANCAS CON SLIDE 
(AJUSTE DE PROFUNDIDAD CON CUATRO POSICIONES DE BLOQUEO Y ANTISHOCK
 CON BLOQUEO, BASE DE ALUMINIO CON RODAJAS DE 60 MM</t>
  </si>
  <si>
    <t xml:space="preserve"> BM 3000 SL</t>
  </si>
  <si>
    <t>SILLON OPERATIVO DE RESPALDO MEDIO , RESPALDO TAPIZADO EN MALLA FLEX , OPCIONAL EN 4 COLORES, SOPORTE LUMBAR, ASIENTO EN POLIURETANO INYECTADO Y TAPIZADO EN TELA, BRAZOS AJUSTABLES DE GEL CON POLIURETANO, , BASE DE ALUMINIO CON RODAJAS DE 60 MM MECANISMO EJECUTIVO SYNCRO DE DOS PALANCAS CON SLIDE (AJUSTE DE PROFUNDIDAD CON CUATRO POSICIONES DE BLOQUEO Y ANTISHOCK</t>
  </si>
  <si>
    <t>BM 4000</t>
  </si>
  <si>
    <t>EJECUTIVO RESP. ALTO, BASE CROMADA, BRAZO EN SOLERA DE ACERO TERMINADA EN CROMO CON PAD TAPIZADO, MEC. RODILLA CON 5 POSICIONES DE BLOQUEO                        .</t>
  </si>
  <si>
    <t>Alto: 124 cm              Fondo: 69 cm              Ancho: 63 cm</t>
  </si>
  <si>
    <t>BM 4001</t>
  </si>
  <si>
    <t xml:space="preserve">EJECUTIVO RESP. MEDIO, BASE CROMADA, BRAZO EN SOLERA DE ACERO TERMINADA EN CROMO CON PAD TAPIZADO, MEC. RODILLA CON 5 POSICIONES DE BLOQUEO                     </t>
  </si>
  <si>
    <t>BM 4005</t>
  </si>
  <si>
    <t xml:space="preserve">SILLON PARA VISITANTE , BRAZOS CON PAD TAPIZADO , BASE DE TRINEO EN TUBO OVALADO CON REFUERZO EN EL INTERIOR TERMINADO EN CROMO                                          </t>
  </si>
  <si>
    <t>BM 5050</t>
  </si>
  <si>
    <t xml:space="preserve">SILLON EJECUTIVO OPERATIVO DE ALTO RENDIMIENTO, ASIENTO Y RESPALDO EN POLIURETANO INYECTADO, ESTRUCTURA INTERIOR DEL ASIENTO Y RESPALDO EN MADERA DOMADA, MECANISMO SYNCRO DE DOS PALANCAS CON BLOQUEO EN 4 POSICIONES CON PERILLA PARA AJUSTE DE TENSION, SLIDE ( AJUSTE DE PROFUNDIDAD DEL ASIENTO? y ANTISHOK, Y BRAZOS AJUSTABLES DE GEL CON POLIURETANO BR 11 </t>
  </si>
  <si>
    <t>BM 6000</t>
  </si>
  <si>
    <t>SILLON PARA DIRCCION DE RESPALDO ALTO CON CABECERA 
INTEGRADA , ESTRUCTURA FABRICADA EN COLOR NEGRO,, BRAZOS 3D CON AJUSTE DE ALTURA , PROFUNDIDAD Y GIRO, BASE DE 5 PUNTAS CON RODAJAS DE 60 MM EN COLOR NEGRO , RESPALDO TAPIZADO EN MALLA SOFT NEGRO Y ASIENTO TAPIZADO EN TELA MECANISMO EJECUTIVO SYNCRO DE DOS PALANCAS CON SLIDE (AJUSTE DE PROFUNDIDAD CON CUATRO POSICIONES DE BLOQUEO Y ANTISHOCK</t>
  </si>
  <si>
    <t>BM 6400</t>
  </si>
  <si>
    <t>SILLON DE DESCANSO , TIPO MINIMALISTA, FABRICADO EN CONCHA DE MADERA DOMADA, CON MECANISMOS GIRATORIO FABRICADO EN ALUMINIO, PISTON NEUMATICO PARA AJUSTAR LA ALTURA, BASE DE 4 PUNTAS FABRICADA EN ALUMINIO, CON DESLIZADORES DE NYLON</t>
  </si>
  <si>
    <t>BM 7001 N</t>
  </si>
  <si>
    <t>SILLA SECRETARIAL CON BRAZOS FIJOS Y BASE DE NYLON</t>
  </si>
  <si>
    <t>BM 7001 C</t>
  </si>
  <si>
    <t>SILLA SECRETARIAL CON BRAZOS FIJOS Y BASE CROMADA</t>
  </si>
  <si>
    <t>BM 7002</t>
  </si>
  <si>
    <t>SILLA PARA VISITANTE DE TRINEO CON BRAZOS</t>
  </si>
  <si>
    <t>BM 7003</t>
  </si>
  <si>
    <t xml:space="preserve">SILLA PARA VISITANTE DE TRINEO SIN BRAZOS </t>
  </si>
  <si>
    <t>BM 7004 N</t>
  </si>
  <si>
    <t xml:space="preserve">SILLA SECRETARIAL SIN BRAZOS CON BASE DE NYLON                                                                                </t>
  </si>
  <si>
    <t>BM 7004 C</t>
  </si>
  <si>
    <t>SILLA SECRETARIAL SIN BRAZOS CON BASE CROMADA</t>
  </si>
  <si>
    <t>BM 7005 N</t>
  </si>
  <si>
    <t>SILLA PARA CAJERO CON PISTON ALTO Y ARO DESCANSAPIES SIN BRAZOS CON BASE DE NYLO</t>
  </si>
  <si>
    <t>BM 7006 N</t>
  </si>
  <si>
    <t>SILLA PARA CAJERO CON PISTON ALTO Y ARO DESCANSAPIES CON BRAZOS CON BASE DE NYLON</t>
  </si>
  <si>
    <t>BM 7014 N</t>
  </si>
  <si>
    <t xml:space="preserve">SILLA SECRETARIAL SIN BRAZOS Y BASE DE NYLON CON MECANISMO SYNCRO RECLINABLE                                          </t>
  </si>
  <si>
    <t>BM 7014 C</t>
  </si>
  <si>
    <t xml:space="preserve">SILLA SECRETARIAL SIN BRAZOS FIJOS Y BASE CROMADA CON MECANISMO SYNCRO RECLINABLE                                                                </t>
  </si>
  <si>
    <t>BM 7015 N</t>
  </si>
  <si>
    <t>SILLA OPERATIVA CON MECANISMO RECLINABLE EN RESPALDO, BRAZOS DE POLIPROPILENO, MALLA DISPONIBLE EN 4 COLORES, BASE DE NYLON</t>
  </si>
  <si>
    <t>BM 7015 C</t>
  </si>
  <si>
    <t xml:space="preserve">SILLA OPERATIVA CON MECANISMO RECLINABLE EN RESPALDO, BRAZOS DE POLIPROPILENO, MALLA DISPONIBLE EN 4 COLORES, BASE DE NYLON </t>
  </si>
  <si>
    <t>BM 7016 N</t>
  </si>
  <si>
    <t>SILLA OPERATIVA CON MECANISMO RECLINABLE EN RESPALDO, SIN BRAZOS , MALLA DISPONIBLE EN 4 COLORES, BASE DE NYLON</t>
  </si>
  <si>
    <t>BM 7016 C</t>
  </si>
  <si>
    <t>BM 7020 N</t>
  </si>
  <si>
    <t>SILLA OPERATIVA CON RESPALDO RECLINABLE, BRAZOS DE POLIPROPILENO COLOR NEGRO , RESPALDO TAPIZADO EN MALLA 4 COLORES A ESCOGER , ASIENTO FABRICADO EN POLIURETANO FLEXIBLE DE ALTA DENSIDAD , BASE DE NYLON COLOR NEGRO</t>
  </si>
  <si>
    <t>BM 7024 N</t>
  </si>
  <si>
    <t>SILLA OPERATIVA CON RESPALDO RECLINABLE, SIN BRAZOS , RESPALDO TAPIZADO EN MALLA 4 COLORES A ESCOGER , ASIENTO FABRICADO EN POLIURETANO FLEXIBLE DE ALTA DENSIDAD , BASE DE NYLON COLOR NEGRO</t>
  </si>
  <si>
    <t>BM 7025</t>
  </si>
  <si>
    <t xml:space="preserve">SILLA OPERATIVA CON RESPALDO TAPIZADO EN MALLA 4 COLORES Y TRES TIPOS DE MALLA BRAZOS DE POLIPROPILENO COLOR NEGRO , ASIENTO FABRICADO EN POLIURETANO FLEXIBLE DE ALTA DENSIDAD ,MECANISMO MULTIFUNCIONAL DE DOS PALANCAS CON BLOQUEO EN CUALQUIER POSICION , BASE DE NYLON COLOR NEGRO </t>
  </si>
  <si>
    <t>BM 7026</t>
  </si>
  <si>
    <t xml:space="preserve">SILLA OPERATIVA CON RESPALDO TAPIZADO EN MALLA 4 COLORES Y TRES TIPOS DE MALLA ,SIN BRAZOS , ASIENTO FABRICADO EN POLIURETANO FLEXIBLE DE ALTA DENSIDAD , MECANISMO MULTIFUNCIONAL DE DOS PALANCAS CON BLOQUEO EN CUALQUIER POSICION , BASE DE NYLON COLOR NEGRO </t>
  </si>
  <si>
    <t>BM 7028</t>
  </si>
  <si>
    <t xml:space="preserve">SILLA ALTA CON ARO DESCANSAPIES TAPIZADO EN MALLA 4 COLORES Y TRES TIPOS DE MALLA BRAZOS DE POLIPROPILENO COLOR NEGRO , ASIENTO FABRICADO EN POLIURETANO FLEXIBLE DE ALTA DENSIDAD ,MECANISMO MULTIFUNCIONAL DE DOS PALANCAS CON BLOQUEO EN CUALQUIER POSICION , BASE DE NYLON COLOR NEGRO </t>
  </si>
  <si>
    <t>BM 7029</t>
  </si>
  <si>
    <t xml:space="preserve">SILLA ALTA CON ARO DESCANSAPIES TAPIZADO EN MALLA 4 COLORES Y TRES TIPOS DE MALLA SIN BRAZOS, ASIENTO FABRICADO EN POLIURETANO FLEXIBLE DE ALTA DENSIDAD , MECANISMO MULTIFUNCIONAL DE DOS PALANCAS CON BLOQUEO EN CUALQUIER POSICION , BASE DE NYLON COLOR NEGRO </t>
  </si>
  <si>
    <t>BM 7030N</t>
  </si>
  <si>
    <t>SILLA OPERTATIVA DE RESPALDO MEDIO, ASIENTO TAPIZADO EN TELA , RESPALDO TAPIZADO EN MALLA FLEX O HEAVY FLEX EN 4 COLORES DIFERENTS , BRAZOS DE POLIPROPILENO REFORZADO, ASIENTO EN MADERA DOMADA, BASE SPIDER Y RODAJA DE 60 MM</t>
  </si>
  <si>
    <t>BM 7030C</t>
  </si>
  <si>
    <t>SILLA OPERTATIVA DE RESPALDO MEDIO, ASIENTO TAPIZADO EN TELA , RESPALDO TAPIZADO EN MALLA FLEX O HEAVY FLEX EN 4 COLORES DIFERENTS , BRAZOS DE POLIPROPILENO REFORZADO, ASIENTO EN MADERA DOMADA, BASE CROMADA CON RODAJAS DE 50 MM</t>
  </si>
  <si>
    <t>BM 7040 CC</t>
  </si>
  <si>
    <t>SILLA OPERTATIVA DE RESPALDO MEDIO CON CABECERA, ASIENTO TAPIZADO EN TELA , RESPALDO TAPIZADO EN MALLA FLEX O HEAVY FLEX EN 4 COLORES DIFERENTS , BRAZOS DE POLIPROPILENO REFORZADO, ASIENTO EN MADERA DOMADA, BASE DE NYLON</t>
  </si>
  <si>
    <t>BM 7040 N</t>
  </si>
  <si>
    <t>SILLA OPERTATIVA DE RESPALDO MEDIO, ASIENTO TAPIZADO EN TELA , RESPALDO TAPIZADO EN MALLA FLEX O HEAVY FLEX EN 4 COLORES DIFERENTS , BRAZOS DE POLIPROPILENO REFORZADO, ASIENTO EN MADERA DOMADA, BASE DE NYLON</t>
  </si>
  <si>
    <t>BM 7050 N</t>
  </si>
  <si>
    <t>SILLA OPERATIVA, TAPIZADA CON RESPALDO DE MALLA COLOR NEGRO, ASIENTO TAPIZADO EN CUALQUIER TELA DE NUESTROS MUESTRARIOS,ESPUMA DE POLIURETANO FLEXIBLE, MECANISMO EJECUTIVO RECLINABLE, BRAZOS DE POLIPROPILENO COLOR NEGRO , BASE DE NYLON COLOR NEGRO</t>
  </si>
  <si>
    <t>BM 7054 N</t>
  </si>
  <si>
    <t xml:space="preserve">SILLA OPERATIVA, TAPIZADA CON RESPALDO DE MALLA COLOR NEGRO, ASIENTO TAPIZADO EN CUALQUIER TELA DE NUESTROS MUESTRARIOS,ESPUMA DE POLIURETANO FLEXIBLE, MECANISMO EJECUTIVO RECLINABLE, SIN BRAZOS , BASE DE NYLON COLOR NEGRO                                                                </t>
  </si>
  <si>
    <t>BM 7052 N</t>
  </si>
  <si>
    <t>SILLA PARA VISITANTE CON TRIENO COLOR NEGRO , TAPIZADA CON RESPALDO DE MALLA COLOR NEGRO, ASIENTO TAPIZADO EN CUALQUIER TELA DE NUESTROS MUESTRARIO .</t>
  </si>
  <si>
    <t>BM 7050 C</t>
  </si>
  <si>
    <t xml:space="preserve">SILLA OPERATIVA, TAPIZADA CON RESPALDO DE MALLA COLOR NEGRO, ASIENTO TAPIZADO EN CUALQUIER TELA DE NUESTROS MUESTRARIOS,ESPUMA DE POLIURETANO FLEXIBLE, MECANISMO EJECUTIVO RECLINABLE, BRAZOS DE POLIPROPILENO COLOR NEGRO , BASE CROMADA                                                </t>
  </si>
  <si>
    <t>BM 7054 C</t>
  </si>
  <si>
    <t>SILLA OPERATIVA, TAPIZADA CON RESPALDO DE MALLA COLOR NEGRO, ASIENTO TAPIZADO EN CUALQUIER TELA DE NUESTROS MUESTRARIOS,ESPUMA DE POLIURETANO FLEXIBLE, MECANISMO EJECUTIVO RECLINABLE, SIN BRAZOS , BASE CROMADA   .</t>
  </si>
  <si>
    <t>BM 7052C</t>
  </si>
  <si>
    <t>SILLA PARA VISITANTE CON TRIENO CROMADO , TAPIZADA CON RESPALDO DE MALLA COLOR NEGRO, ASIENTO TAPIZADO EN CUALQUIER TELA DE NUESTROS MUESTRAS</t>
  </si>
  <si>
    <t>BM 7055 N</t>
  </si>
  <si>
    <t>SILLA OPERATIVAPARA CAJERO , TAPIZADA CON RESPALDO DE MALLA COLOR NEGRO, ASIENTO TAPIZADO EN CUALQUIER TELA DE NUESTROS MUESTRARIOS,ESPUMA DE POLIURETANO FLEXIBLE, MECANISMO EJECUTIVO RECLINABLE, BRAZOS DE POLIPROPILENO COLOR NEGRO , BASE DE NYLON COLOR NEGRO , PISTON DE CAJERO Y ARO DE NYLON</t>
  </si>
  <si>
    <t>BM 7100</t>
  </si>
  <si>
    <t>SILLON EJECUTIVIO DE RSPALDO ALTO CON CABECERA , RESPALDO TAPIZADO EN MALLA FLEX, ASIENTO TAPIZADO EN TELA, BRAZOS AJUSTABLES DE POLIURERTANO, MECANISMO SYNCRO DE DOBLE PALANCA, BASE PIRAMIDAL DE NYLON COLOR NEGRO</t>
  </si>
  <si>
    <t>BM 7101</t>
  </si>
  <si>
    <t>SILLON EJECUTIVIO DE RSPALDO ALTO, RESPALDO TAPIZADO EN MALLA FLEX, ASIENTO TAPIZADO EN TELA, BRAZOS AJUSTABLES DE POLIURERTANO, MECANISMO SYNCRO DE DOBLE PALANCA, BASE PIRAMIDAL DE NYLON COLOR NEGRO</t>
  </si>
  <si>
    <t>BM 7100 SL</t>
  </si>
  <si>
    <t>SILLON EJECUTIVIO DE RSPALDO ALTO CON CABECERA , RESPALDO TAPIZADO EN MALLA FLEX, ASIENTO TAPIZADO EN TELA, BRAZOS AJUSTABLES DE POLIURERTANO, MECANISMO EJECUTIVO SYNCRO DE DOS PALANCAS CON SLIDE (AJUSTE DE PROFUNDIDAD CON CUATRO POSICIONES DE BLOQUEO Y ANTISHOCK</t>
  </si>
  <si>
    <t>BM 7101 SL</t>
  </si>
  <si>
    <t>SILLON EJECUTIVIO DE RSPALDO ALTO, RESPALDO TAPIZADO EN MALLA FLEX, ASIENTO TAPIZADO EN TELA, BRAZOS AJUSTABLES DE POLIURERTANO, MECANISMO SYNCRO DE DOBLE PALANCA, BASE PIRAMIDAL DE NYLON COLOR NEGRO MECANISMO EJECUTIVO SYNCRO DE DOS PALANCAS CON SLIDE (AJUSTE DE PROFUNDIDAD CON CUATRO POSICIONES DE BLOQUEO Y ANTISHOCK</t>
  </si>
  <si>
    <t>BM 7500 BL</t>
  </si>
  <si>
    <t>SILLON PARA DIRECCION DE RESPALDO ALTO, CON CABECERA ARTICULADA AJUSTABLE , ESTRUCTURA DE RESPALDO FABRICADA EN NYLON EN COLOR BLANCO, , BRAZOS 3D CON AJUSTE DE ALTURA AJUSTE DE PROFUNDIDAD Y GIRO , BASE DE 5 PUNTAS FABRICADA EN NYLON , CON RODAJAS DE 60 MM ASIENTO TAPIZADO EN TELA MECANISMO EJECUTIVO SYNCRO DE DOS PALANCAS CON SLIDE (AJUSTE DE PROFUNDIDAD CON CUATRO POSICIONES DE BLOQUEO Y ANTISHOCK</t>
  </si>
  <si>
    <t>Alto: 95 cm          Fondo: 59 cm            Ancho: 66 cm</t>
  </si>
  <si>
    <t>BM 7501 BL</t>
  </si>
  <si>
    <t>SILLON PARA DIRECCION DE RESPALDO ALTO , ESTRUCTURA DE RESPALDO FABRICADA EN NYLON EN COLOR BLANCO, , BRAZOS 3D CON AJUSTE DE ALTURA AJUSTE DE PROFUNDIDAD Y GIRO , BASE DE 5 PUNTAS FABRICADA EN NYLON , CON RODAJAS DE 60 MM ASIENTO TAPIZADO EN TELA MECANISMO EJECUTIVO SYNCRO DE DOS PALANCAS CON SLIDE (AJUSTE DE PROFUNDIDAD CON CUATRO POSICIONES DE BLOQUEO Y ANTISHOCK</t>
  </si>
  <si>
    <t>BM 7505 BL</t>
  </si>
  <si>
    <t>SILLON PARA DIRECCION DE RESPALDO ALTO ,PAD DE BRAZOS EN COLOR GRIS, BASE DE 5 PUNTAS COLO BLANCO CON RODAJAS DE 65 MM CLOR GRIS , ASIENTO TAPIZADO EN TELA RESPALDO ERGONOMICO FABRICADO EN NYLON EN SU TOTALIDAD CON DISEÑO DE PERFORACIONES TIPO MALLA, CON SPORTE LUMBAR , FABRICADO EN NYLON DE COLOR BLANCO , MECANISMO SYNCRO AUTORREGULABLE CON CUATRO POSICIONES DE BLOQUEO Y DESLIZAMIENTO DE ASIENTO PARA MAYOR PROFUNDIDAD</t>
  </si>
  <si>
    <t>BM 7500 NE</t>
  </si>
  <si>
    <t>SILLON PARA DIRECCION DE RESPALDO ALTO, CON CABECERA ARTICULADA AJUSTABLE , ESTRUCTURA DE RESPALDO FABRICADA EN NYLON EN COLOR NEGRO, , BRAZOS 3D CON AJUSTE DE ALTURA AJUSTE DE PROFUNDIDAD Y GIRO , BASE DE 5 PUNTAS FABRICADA EN NYLON , CON RODAJAS DE 60 MM ASIENTO TAPIZADO EN TELA MECANISMO EJECUTIVO SYNCRO DE DOS PALANCAS CON SLIDE (AJUSTE DE PROFUNDIDAD CON CUATRO POSICIONES DE BLOQUEO Y ANTISHOCK</t>
  </si>
  <si>
    <t>BM 7501NE</t>
  </si>
  <si>
    <t>SILLON PARA DIRECCION DE RESPALDO ALTO , ESTRUCTURA DE RESPALDO FABRICADA EN NYLON EN COLOR NEGRO, , BRAZOS 3D CON AJUSTE DE ALTURA AJUSTE DE PROFUNDIDAD Y GIRO , BASE DE 5 PUNTAS FABRICADA EN NYLON , CON RODAJAS DE 60 MM ASIENTO TAPIZADO EN TELA MECANISMO EJECUTIVO SYNCRO DE DOS PALANCAS CON SLIDE (AJUSTE DE PROFUNDIDAD CON CUATRO POSICIONES DE BLOQUEO Y ANTISHOCK</t>
  </si>
  <si>
    <t xml:space="preserve">BM 7505 NE </t>
  </si>
  <si>
    <t>SILLON PARA DIRECCION DE RESPALDO ALTO ,PAD DE BRAZOS EN COLOR NEGRO, BASE DE 5 PUNTAS COLO NEGRO CON RODAJAS DE 65 MM CLOR GRIS , ASIENTO TAPIZADO EN TELA RESPALDO ERGONOMICO FABRICADO EN NYLON EN SU TOTALIDAD CON DISEÑO DE PERFORACIONES TIPO MALLA, CON SPORTE LUMBAR , FABRICADO EN NYLON DE COLOR NEGRO , MECANISMO SYNCRO AUTORREGULABLE CON CUATRO POSICIONES DE BLOQUEO Y DESLIZAMIENTO DE ASIENTO PARA MAYOR PROFUNDIDAD</t>
  </si>
  <si>
    <t>BM 7600</t>
  </si>
  <si>
    <t>SILLON OPERATIVO DE RESPALDO MEDIO, ESTRUCTIURA DE UNA SOLA PIEZA FABRICADA EN COLOR BLANCO, MECANISMO EJECUTIVO GIRATORIO RECLINABLE, BRAZOS EN COLOR BALNCO CON PAD EN COLOR GRIS, BASE DE 5 PUNTAS EN COLOR BLANCO CON RODAJAS DE 60 MM EN COLOR GRIS , RESPALDO TAPIZADO EN MALLA Y ASIENTO TAPIZADO</t>
  </si>
  <si>
    <t>Alto: 98 cm      Fondo: 61 cm         Ancho: 63 cm</t>
  </si>
  <si>
    <t>BM 7602</t>
  </si>
  <si>
    <t xml:space="preserve">SILLA PARA VISITANTE CON BASE DE TRINEO , ESTRUCTIURA DE UNA SOLA PIEZA FABRICADA EN COLOR BLANCO, BRAZOS EN COLOR BLANCO CON PAD EN COLOR GRIS, RESPALDO TAPIZADO EN MALLA Y ASIENTO TAPIZADO EN TELA </t>
  </si>
  <si>
    <t>BM 7605</t>
  </si>
  <si>
    <t>SILLA ALTA TIPO BANCO CON ESTRUCTIURA DE UNA SOLA PIEZA FABRICADA EN COLOR BLANCO, MECANISMO GIRATORIO, ARO DESCANSA PIES CROMADO CON PERILLA PARA AJUSTE , PISTON ALTO TIPO TABURETE, BASE DE 5 PUNTAS EN COLOR BLANCO CON RODAJAS DE 60 MM EN COLOR GRIS , RESPALDO TAPIZADO EN MALLA Y ASIENTO TAPIZADO EN TELA SIN BRAZOS</t>
  </si>
  <si>
    <t>BM 7700 NE</t>
  </si>
  <si>
    <t>SILLON OPERATIVO DE RESPALDO ALTO CON CABECERA, ESTRUCTURA FABRICADA EN COLOR NEGRO,, BRAZOS 3D CON AJUSTE DE ALTURA , PROFUNDIDAD Y GIRO, BASE DE 5 PUNTAS CON RODAJAS DE 60 MM EN COLOR NEGRO , RESPALDO TAPIZADO EN MALLA SOFT COLOR NEGRO Y ASIENTO TAPIZADO EN TELA MECANISMO EJECUTIVO SYNCRO DE DOS PALANCAS CON SLIDE (AJUSTE DE PROFUNDIDAD CON CUATRO POSICIONES DE BLOQUEO Y ANTISHOCK</t>
  </si>
  <si>
    <t>.</t>
  </si>
  <si>
    <t>BM 7701 NE</t>
  </si>
  <si>
    <t>SILLON OPERATIVO DE RESPALDO ALTO ESTRUCTURA FABRICADA EN COLOR NEGRO,, BRAZOS 3D CON AJUSTE DE ALTURA , PROFUNDIDAD Y GIRO, BASE DE 5 PUNTAS CON RODAJAS DE 60 MM EN COLOR NEGRO , RESPALDO TAPIZADO EN MALLA SOFT COLOR NEGRO Y ASIENTO TAPIZADO EN TELA MECANISMO EJECUTIVO SYNCRO DE DOS PALANCAS CON SLIDE (AJUSTE DE PROFUNDIDAD CON CUATRO POSICIONES DE BLOQUEO Y ANTISHOCK</t>
  </si>
  <si>
    <t>BM 7700 BL</t>
  </si>
  <si>
    <t>SILLON OPERATIVO DE RESPALDO ALTO CON CABECERA, ESTRUCTURA FABRICADA EN COLOR BLANCO,, BRAZOS 3D CON AJUSTE DE ALTURA , PROFUNDIDAD Y GIRO EN COLOR BLANCO CON PAD EN COLOR GRIS , BASE DE 5 PUNTAS CON RODAJAS DE 60 MM EN COLOR NEGRO , RESPALDO TAPIZADO EN MALLA SOFT COLOR GRIS Y ASIENTO TAPIZADO EN TELA MECANISMO EJECUTIVO SYNCRO DE DOS PALANCAS CON SLIDE (AJUSTE DE PROFUNDIDAD CON CUATRO POSICIONES DE BLOQUEO Y ANTISHOCK</t>
  </si>
  <si>
    <t>BM 7701 BL</t>
  </si>
  <si>
    <t>SILLON OPERATIVO DE RESPALDO ALTO , ESTRUCTURA FABRICADA EN COLOR BLANCO,, BRAZOS 3D CON AJUSTE DE ALTURA , PROFUNDIDAD Y GIRO EN COLOR BLANCO CON PAD EN COLOR GRIS , BASE DE 5 PUNTAS CON RODAJAS DE 60 MM EN COLOR NEGRO , RESPALDO TAPIZADO EN MALLA SOFT COLOR GRIS Y ASIENTO TAPIZADO EN TELA MECANISMO EJECUTIVO SYNCRO DE DOS PALANCAS CON SLIDE (AJUSTE DE PROFUNDIDAD CON CUATRO POSICIONES DE BLOQUEO Y ANTISHOCK</t>
  </si>
  <si>
    <t>BM 7850 NE</t>
  </si>
  <si>
    <t>SILLON PARA DIRECCION DE RESPALDO ALTO CON CABECERA, ESTRUCTURA FABRICADA EN COLOR NEGRO, , BRAZOS 3D CON AJUSTE DE ALTURA AJUSTE DE PROFUNDIDAD Y GIRO , BASE DE 5 PUNTAS FABRICADA EN NYLON , CON RODAJAS DE 60 MM , RESPALDO TAPIZADO EN MALLA SOFT COLOR NEGRO Y ASIENTO TAPIZADO EN TELA MECANISMO EJECUTIVO SYNCRO DE DOS PALANCAS CON SLIDE (AJUSTE DE PROFUNDIDAD CON CUATRO POSICIONES DE BLOQUEO Y ANTISHOCK</t>
  </si>
  <si>
    <t>BM 7851 NE</t>
  </si>
  <si>
    <t>SILLON PARA DIRECCION DE RESPALDO ALTO, ESTRUCTURA FABRICADA EN COLOR NEGRO , , BRAZOS 3D CON AJUSTE DE ALTURA AJUSTE DE PROFUNDIDAD Y GIRO , BASE DE 5 PUNTAS FABRICADA EN NYLON CON RODAJAS DE 60 MM , RESPALDO TAPIZADO EN MALLA SOFT COLOR NEGRO Y ASIENTO TAPIZADO EN TELA MECANISMO EJECUTIVO SYNCRO DE DOS PALANCAS CON SLIDE (AJUSTE DE PROFUNDIDAD CON CUATRO POSICIONES DE BLOQUEO Y ANTISHOCK</t>
  </si>
  <si>
    <t>BM 7850 BL</t>
  </si>
  <si>
    <t>SILLON PARA DIRECCION DE RESPALDO ALTO CON CABECERA, ESTRUCTURA FABRICADA EN COLOR BLANCO, , BRAZOS 3D CON AJUSTE DE ALTURA AJUSTE DE PROFUNDIDAD Y GIRO , BASE DE 5 PUNTAS EN COLOR BLANCO CON RODAJAS DE 60 MM EN COLOR GRIS , RESPALDO TAPIZADO EN MALLA SOFT COLOR GRIS Y ASIENTO TAPIZADO EN TELA MECANISMO EJECUTIVO SYNCRO DE DOS PALANCAS CON SLIDE (AJUSTE DE PROFUNDIDAD CON CUATRO POSICIONES DE BLOQUEO Y ANTISHOCK</t>
  </si>
  <si>
    <t>BM 7851 BL</t>
  </si>
  <si>
    <t>SILLON PARA DIRECCION DE RESPALDO ALTO, ESTRUCTURA FABRICADA EN COLOR BLANCO, , BRAZOS 3D CON AJUSTE DE ALTURA AJUSTE DE PROFUNDIDAD Y GIRO , BASE DE 5 PUNTAS EN COLOR BLANCO CON RODAJAS DE 60 MM EN COLOR GRIS , RESPALDO TAPIZADO EN MALLA SOFT COLOR GRIS Y ASIENTO TAPIZADO EN TELA MECANISMO EJECUTIVO SYNCRO DE DOS PALANCAS CON SLIDE (AJUSTE DE PROFUNDIDAD CON CUATRO POSICIONES DE BLOQUEO Y ANTISHOCK</t>
  </si>
  <si>
    <t>BM 7900</t>
  </si>
  <si>
    <t>SILLON PARA ERGONOMICO DE USO PESADO CON CABECERA , FABRICADO EN ESTRUCTIURA DE NYLON COLOR GRIS, , MALLA FLEXIBLE COLOR GRIS , BRAZOS AJUSTABLES EN GIRO, ALTURA Y ANCHO , MECANISMO AUTOREGULABLE CON CENTRO DE ROTACION EN EL SOPORTE LUMBAR, PERILLA LATERAL PARA AJUSTE DE TENSION Y TOPE DE RECLINACION , AJUSTE DE PROFUNDIDAD EN EL ASIENTO , ASIENTO CON POLIURETANO 
INYECTADO DE 60 KILOS DE DENSIDAD, BASE COLOR GRIS CON RODAJAS DE 60 MM EN COLOR NEGRO , PISTON CERTIFICADO , CABECERA CON AJUSTE DE ALTURA</t>
  </si>
  <si>
    <t>BM 7901</t>
  </si>
  <si>
    <t xml:space="preserve">SILLON PARA ERGONOMICO DE USO PESADO , FABRICADO EN ESTRUCTIURA DE NYLON COLOR GRIS, , MALLA FELXIBLE COLOR GRIS , BRAZOS AJUSTABLES EN GIRO, ALTURA Y ANCHO , MECANISMO AUTOREGULABLE CON CENTRO DE ROTACION EN EL SOPORTE LUMBAR, PERILLA LATERAL PARA AJUSTE DE TENSION Y TOPE DE RECLINACION , AJUSTE DE PROFUNDIDAD EN EL ASIENTO, ASIENTO CON POLIURETANO INYECTADO DE 60 KILOS DE DENSIDAD, BASE COLOR GRIS CON RODAJAS DE 60 MM EN COLOR NEGRO , PISTON CERTIFICADO. </t>
  </si>
  <si>
    <t>BM 7910</t>
  </si>
  <si>
    <t>SILLON PARA ERGONOMICO DE USO PESADO CON CABECERA , FABRICADO EN ESTRUCTIURA DE NYLON COLOR NEGRO, MALLA FELXIBLE COLOR NEGRO , BRAZOS AJUSTABLES EN GIRO, ALTURA Y ANCHO , MECANISMO AUTOREGULABLE CON CENTRO DE ROTACION EN EL SOPORTE LUMBAR, PERILLA LATERAL PARA AJUSTE DE TENSION Y TOPE DE RECLINACION , AJUSTE DE PROFUNDIDAD EN EL ASIENTO , ASIENTO CON POLIURETANO 
INYECTADO DE 60 KILOS DE DENSIDAD, BASE COLOR NEGRO CON RODAJAS DE 60 MM EN COLOR NEGRO , PISTON CERTIFICADO.</t>
  </si>
  <si>
    <t>BM 7911</t>
  </si>
  <si>
    <t>SILLON PARA ERGONOMICO DE USO PESADO , FABRICADO EN ESTRUCTIURA DE NYLON COLOR NEGRO, MALLA FELXIBLE COLOR NEGRO , BRAZOS AJUSTABLES EN GIRO, ALTURA Y ANCHO , MECANISMO AUTOREGULABLE CON CENTRO DE ROTACION EN EL SOPORTE LUMBAR, PERILLA LATERAL PARA AJUSTE DE TENSION Y TOPE DE RECLINACION , AJUSTE DE PROFUNDIDAD EN EL ASIENTO 
, ASIENTO CON POLIURETANO INYECTADO DE 60 KILOS DE DENSIDAD, BASE COLOR NEGRO CON RODAJAS DE 60 MM EN COLOR NEGRO , PISTON CERTIFICADO , CABECERA CON AJUSTE DE ALTURA</t>
  </si>
  <si>
    <t>BM 8150</t>
  </si>
  <si>
    <t>SILLON OPERATIVO PARA DIRECCION DE RESPALDO ALTO TAPIZADO EN MALLA FLEX ,ASIENTO CON POLIURETANO 
INYECTADO , BASE SPYDER DE NYLON CON 5 PUNTAS, RODAJAS DE 60 MM , BRAZOS AJUSTABLES CON PAD EN POLIURETANO SUAVE MECANISMO EJECUTIVO SYNCRO DE DOS PALANCAS CON SLIDE (AJUSTE DE PROFUNDIDAD CON CUATRO POSICIONES DE BLOQUEO Y ANTISHOCK</t>
  </si>
  <si>
    <t>BM 8300N</t>
  </si>
  <si>
    <t>SILLON PREMIUM CON CABECERA , RESPALDO TAPIZADO EN MALLA SUAVE, , CONTORNO DEL RESPALDO FELXIBLE Y SUSPENSION PARA AMORTIGUAR EL SOPORTE LUMBAR,, ASIENTO FABRICADO EN ESPUMA DE POLIURETANO INYECTADO, BRAZOS AJUSTABLES EN ALTURA, GIRO Y PROFUNDIDAD ESTRUCTURA COLOR NEGRO NEGRO MECANISMO EJECUTIVO SYNCRO DE DOS PALANCAS CON SLIDE (AJUSTE DE PROFUNDIDAD CON CUATRO POSICIONES DE BLOQUEO Y ANTISHOCK</t>
  </si>
  <si>
    <t>BM 8301N</t>
  </si>
  <si>
    <t>SILLON PREMIUM OPERATIVO , RESPALDO TAPIZADO EN MALLA SUAVE, , CONTORNO DEL RESPALDO FELXIBLE Y SUSPENSION PARA AMORTIGUAR EL SOPORTE LUMBAR,, ASIENTO FABRICADO EN ESPUMA DE POLIURETANO INYECTADO, BRAZOS AJUSTABLES EN ALTURA, GIRO Y PROFUNDIDAD ESTRUCTURA COLOR NEGRO NEGRO MECANISMO EJECUTIVO SYNCRO DE DOS PALANCAS CON SLIDE (AJUSTE DE PROFUNDIDAD CON CUATRO POSICIONES DE BLOQUEO Y ANTISHOCK</t>
  </si>
  <si>
    <t>BM 8300G</t>
  </si>
  <si>
    <t>SILLON PREMIUM CON CABECERA , RESPALDO TAPIZADO EN MALLA SUAVE, , CONTORNO DEL RESPALDO FELXIBLE Y SUSPENSION PARA AMORTIGUAR EL SOPORTE LUMBAR,, ASIENTO FABRICADO EN ESPUMA DE POLIURETANO INYECTADO, BRAZOS AJUSTABLES EN ALTURA, GIRO Y PROFUNDIDAD ESTRUCTURA COLOR GRIS MECANISMO EJECUTIVO SYNCRO DE DOS PALANCAS CON SLIDE (AJUSTE DE PROFUNDIDAD CON CUATRO POSICIONES DE BLOQUEO Y ANTISH</t>
  </si>
  <si>
    <t>BM 8301G</t>
  </si>
  <si>
    <t>SILLON PREMIUM OPERATIVO , RESPALDO TAPIZADO EN MALLA SUAVE, , CONTORNO DEL RESPALDO FELXIBLE Y SUSPENSION PARA AMORTIGUAR EL SOPORTE LUMBAR,, ASIENTO FABRICADO EN ESPUMA DE POLIURETANO INYECTADO, BRAZOS AJUSTABLES EN ALTURA, GIRO Y PROFUNDIDAD ESTRUCTURA COLOR GRIS MECANISMO EJECUTIVO SYNCRO DE DOS PALANCAS CON SLIDE 
(AJUSTE DE PROFUNDIDAD CON CUATRO POSICIONES DE BLOQUEO Y ANTISHOCK</t>
  </si>
  <si>
    <t>BM 8350 N</t>
  </si>
  <si>
    <t>SILLON OPERATIVO CON CABECERA , RESPALDO TAPIZADO EN MALLA SOFT COLOR NEGRO , , RESPALDO DE MALLA CON SOPORTE LUMBAR AJUSTABLE ,, ASIENTO FABRICADO EN ESPUMA DE POLIURETANO INYECTADO, BRAZOS AJUSTABLES EN ALTURA, GIRO Y PROFUNDIDAD ESTRUCTURA COLOR NEGRO MECANISMO EJECUTIVO SYNCRO DE DOS PALANCAS CON SLIDE (AJUSTE DE PROFUNDIDAD CON CUATRO POSICIONES DE BLOQUEO Y ANTISHOCK</t>
  </si>
  <si>
    <t>BM 8351 N</t>
  </si>
  <si>
    <t xml:space="preserve"> SILLON OPERATIVO , RESPALDO TAPIZADO EN MALLA SOFT COLOR NEGRO , , RESPALDO DE MALLA CON SOPORTE LUMBAR AJUSTABLE ,, ASIENTO FABRICADO EN ESPUMA DE POLIURETANO 
INYECTADO, BRAZOS AJUSTABLES EN ALTURA, GIRO Y PROFUNDIDAD ESTRUCTURA COLOR NEGRO MECANISMO EJECUTIVO SYNCRO DE DOS PALANCAS CON SLIDE (AJUSTE DE PROFUNDIDAD CON CUATRO POSICIONES DE BLOQUEO Y ANTISHOCK</t>
  </si>
  <si>
    <t>BM 8350G</t>
  </si>
  <si>
    <t>SILLON OPERATIVO CON CABECERA , RESPALDO TAPIZADO EN MALLA SOFT COLOR NEGRO , , RESPALDO DE MALLA CON SOPORTE LUMBAR AJUSTABLE ,, ASIENTO FABRICADO EN ESPUMA DE POLIURETANO INYECTADO, BRAZOS AJUSTABLES EN ALTURA, GIRO Y PROFUNDIDAD ESTRUCTURA COLOR GRIS MECANISMO EJECUTIVO SYNCRO DE DOS PALANCAS CON SLIDE (AJUSTE DE PROFUNDIDAD CON CUATRO POSICIONES DE BLOQUEO Y ANTISHOCK</t>
  </si>
  <si>
    <t>BM 8351G</t>
  </si>
  <si>
    <t>SILLON OPERATIVO , RESPALDO TAPIZADO EN MALLA SOFT COLOR NEGRO , , RESPALDO DE MALLA CON SOPORTE LUMBAR AJUSTABLE ,, ASIENTO FABRICADO EN ESPUMA DE POLIURETANO 
INYECTADO, BRAZOS AJUSTABLES EN ALTURA, GIRO Y PROFUNDIDAD ESTRUCTURA COLOR GRIS MECANISMO EJECUTIVO SYNCRO DE DOS PALANCAS CON SLIDE (AJUSTE DE PROFUNDIDAD CON CUATRO POSICIONES DE BLOQUEO Y ANTISHOCK</t>
  </si>
  <si>
    <t>BM 8400</t>
  </si>
  <si>
    <t>SILLON EJECUTIVO CON RESPALDO ALTO TAPIZADO EN MALLA, CABECERA CON AJUSTE DE ALTURA Y ANGULO , ASIENTO FABRICADO EN NYLON REFORZADO TAPIZADO EN MALLA , MECANISMO AUTORREGULABLE SYNCRO DE DOS PALANCAS CON SLIDE (AJUSTE DE PROFUNDIDAD CON CUATRO POSICIONES DE BLOQUEO Y ANTISHOCK , BRAZOS AJUSTEBLES EN ALTURA Y PAD DE POLIURETANO , BASE DE NYLON COLOR NEGRO</t>
  </si>
  <si>
    <t>BM 8401</t>
  </si>
  <si>
    <t xml:space="preserve">SILLON EJECUTIVO CON RESPALDO ALTO TAPIZADO EN MALLA , ASIENTO FABRICADO EN NYLON REFORZADO TAPIZADO EN MALLA , MECANISMO AUTORREGULABLE SYNCRO DE DOS PALANCAS CON SLIDE (AJUSTE DE PROFUNDIDAD CON CUATRO POSICIONES DE BLOQUEO Y ANTISHOCK , BRAZOS AJUSTEBLES EN ALTURA Y PAD DE POLIURETANO , BASE DE NYLON COLOR NEGRO </t>
  </si>
  <si>
    <t>BM 8404</t>
  </si>
  <si>
    <t>SILLON EJECUTIVO CON RESPALDO ALTO TAPIZADO EN MALLA , ASIENTO FABRICADO EN NYLON REFORZADO TAPIZADO EN MALLA , MECANISMO AUTORREGULABLE SYNCRO DE DOS PALANCAS CON SLIDE (AJUSTE DE PROFUNDIDAD CON CUATRO POSICIONES DE BLOQUEO Y ANTISHOCK , BASE DE NYLON COLOR NEGRO</t>
  </si>
  <si>
    <t>BM 8410</t>
  </si>
  <si>
    <t>SILLON EJECUTIVO CON RESPALDO ALTO TAPIZADO EN MALLA EN RESPALDO Y TELA EN ASIENTO , CABECERA CON AJUSTE DE ALTURA Y ANGULO , ASIENTO FABRICADO EN NYLON REFORZADO TAPIZADO EN MALLA , MECANISMO AUTORREGULABLE SYNCRO DE DOS PALANCAS CON SLIDE (AJUSTE DE PROFUNDIDAD CON CUATRO POSICIONES DE BLOQUEO Y ANTISHOCK , BRAZOS AJUSTEBLES EN ALTURA Y PAD DE POLIURETANO , BASE DE NYLON COLOR NEGRO</t>
  </si>
  <si>
    <t>BM 8411</t>
  </si>
  <si>
    <t>SILLON EJECUTIVO CON RESPALDO ALTO TAPIZADO EN MALLA EN RESPALDO Y TELA EN ASIENTO , ASIENTO FABRICADO EN NYLON REFORZADO TAPIZADO EN MALLA , MECANISMO AUTORREGULABLE SYNCRO DE DOS PALANCAS CON SLIDE (AJUSTE DE PROFUNDIDAD CON CUATRO POSICIONES DE BLOQUEO Y ANTISHOCK , BRAZOS AJUSTEBLES EN ALTURA Y PAD DE POLIURETANO , BASE DE NYLON COLOR NEGRO</t>
  </si>
  <si>
    <t>BM 8414</t>
  </si>
  <si>
    <t>SILLON EJECUTIVO CON RESPALDO ALTO TAPIZADO EN MALLA EN RESPALDO Y TELA EN ASIENTO , ASIENTO FABRICADO EN NYLON REFORZADO TAPIZADO EN MALLA , MECANISMO AUTORREGULABLE SYNCRO DE DOS PALANCAS CON SLIDE 
(AJUSTE DE PROFUNDIDAD CON CUATRO POSICIONES DE BLOQUEO Y ANTISHOCK , BASE DE NYLON COLOR NEGRO</t>
  </si>
  <si>
    <t>BM 8600N</t>
  </si>
  <si>
    <t>SILLON PREMIUM PARA DIRECCION,CON CABECERA , FABRICADO EN ESTRUCTURA ERGONOMICA COLOR NEGRO CON CURVA EN ZONA, MALLA FLEXIBLE SUAVE ,CABECERA ARTICULADA CON AJUSTE DE ALTURA CON MECANISMO UP AND DOWN, AJUSTE DE 
INCLINACION , SOPORTE LUMBAR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CERTIFICADO</t>
  </si>
  <si>
    <t>BM 8601N</t>
  </si>
  <si>
    <t>SILLON PREMIUM PARA DIRECCION,SIN CABECERA , FABRICADO EN ESTRUCTURA ERGONOMICA COLOR NEGRO CON CURVA EN ZONA LUMBAR, MALLA FLEXIBLE SUAVE , SOPORTE LUMBAR CON AJUSTE DE ALTURA , ASIENTO CON DISEÑO DE ABSORCION DE 
IMPACTOS CON POLIURETANO INYECTADO DE 60 KILOS DE DENSIDAD , BRAZOS AJUSTABLES EN ALTURA , AJUSTE A LO ANCHO, AJUSTE HACIA ENFRENTE Y ATRAS Y GIRO, ACABADO EN POLIURETANO INTECTADO SUAVE, MECANISMO AUTORREGULABLE CON BLOQUEO EN 4 POSICIONES, AJUSTE DE PROFUNDIDAD EN EL ASIENTO, Y AJUSTE DE ALTURA A BASE DE BOTONES, BASE TIPO SPYDER Y PISTON NEUMATICO CERTIFICADO</t>
  </si>
  <si>
    <t>BM 8600G</t>
  </si>
  <si>
    <t>SILLON PREMIUM PARA DIRECCION,CON CABECERA , FABRICADO EN ESTRUCTURA ERGONOMICA COLOR GRIS CON CURVA EN ZONA LUMBAR, MALLA FLEXIBLE SUAVE ,CABECERA ARTICULADA CON AJUSTE DE ALTURA CON MECANISMO UP AND DOWN, AJUSTE DE INCLINACION , SOPORTE LUMBAR CON AJUSTE DE ALTURA , ASIENTO CON DISEÑO DE ABSORCION DE IMPACTOS CON POLIURETANO INYECTADO DE 60 KILOS DE DENSIDAD SUAVE, BRAZOS AJUSTABLES EN ALTURA , AJUSTE A LO ANCHO, AJUSTE HACIA ENFRENTE, ATRAS Y GIRO, ACABADO EN POLIURETANO INYECTADO SUAVE, MECANISMO AUTORREGULABLE CON BLOQUEO EN 4 POSICIONES, AJUSTE DE PROFUNDIDAD EN EL ASIENTO, Y AJUSTE DE ALTURA A BASE DE BOTONES, BASE TIPO SPYDER Y PISTON NEUMATICO CERTIFICADO</t>
  </si>
  <si>
    <t>BM 8601G</t>
  </si>
  <si>
    <t>SILLON PREMIUM PARA DIRECCION SIN CABECERA , FABRICADO EN ESTRUCTURA ERGONOMICA COLOR GRIS , CON CURVA EN ZONA LUMBAR, MALLA FLEXIBLE SUAVE ,CABECERA ARTICULADA CON AJUSTE DE ALTURA CON MECANISMO UP AND DOWN, AJUSTE DE INCLINACION , SOPORTE LUMBAR CON AJUSTE DE ALTURA , ASIENTO CON DISEÑO DE ABSORCION DE IMPACTOS CON POLIURETANO INYECTADO DE 60 KILOS DE DENSIDAD SUAVE,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CERTIFICADO</t>
  </si>
  <si>
    <t xml:space="preserve">BM 8700N </t>
  </si>
  <si>
    <t>SILLON ERGONOMICO PREMIUM PARA DIRECCION,CON CABECERA , FABRICADO EN ESTRUCTURA ERGONOMICA COLOR NEGRO , MALLA FLEXIBLE SUAVE ,CABECERA CON AJUSTE DE ALTURA Y AJUSTE DE INCLINACION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CERTIFICA</t>
  </si>
  <si>
    <t xml:space="preserve">BM 8701N </t>
  </si>
  <si>
    <t>SILLON ERGONOMICO PREMIUM PARA DIRECCION,SIN CABECERA , FABRICADO EN ESTRUCTURA ERGONOMICA COLOR NEGRO , MALLA FLEXIBLE SUAVE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CERTIFICO</t>
  </si>
  <si>
    <t>BM 8700G</t>
  </si>
  <si>
    <t xml:space="preserve"> SILLON ERGONOMICO PREMIUM PARA DIRECCION,CON CABECERA , FABRICADO EN ESTRUCTURA ERGONOMICA COLOR GRIS , MALLA FLEXIBLE SUAVE ,CABECERA CON AJUSTE DE ALTURA Y AJUSTE DE INCLINACION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t>
  </si>
  <si>
    <t>BM 8701G</t>
  </si>
  <si>
    <t>SILLON ERGONOMICO PREMIUM PARA DIRECCION,SIN CABECERA , FABRICADO EN ESTRUCTURA ERGONOMICA COLOR GRIS , MALLA FLEXIBLE SUAVE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t>
  </si>
  <si>
    <t>BM 8950</t>
  </si>
  <si>
    <t>SILLON EJECUTIVO DE RESPALDO ALTO CON CABECERA, ESTRUCTURA DE RESPALDO FABRICADA EN NYLON COLOR NEGRO Y TAPIZADO EN MALLA COLOR NEGRO, SOPORTE LUMBAR , ASIENTO TAPIZADO EN TELA ,ASIENTO FABRICADO EN MADERA DOMADA DE 16 MM CON TAPA PROTECTOIRA EN COLOR NEGRO , MECANISMO SYNCRO EJECTIVO CON BLOQUEO 
, BRAZOS AJUSTABLES FABRICADOS CON BASE METALICA EN CLOR NEGRO , PAD SUPERIOR EN POLIUERATNO INYECTADO CON ALMA DE ACERO , BASE SPYDER Y PISTON CERTIFICADO</t>
  </si>
  <si>
    <t xml:space="preserve">BM 8951 </t>
  </si>
  <si>
    <t xml:space="preserve">SILLON EJECUTIVO DE RESPALDO ALTO, , ESTRUCTURA DE RESPALDO FABRICADA EN NYLON COLOR NEGRO Y TAPIZADO EN MALLA COLOR NEGRO, SOPORTE LUMBAR , ASIENTO TAPIZADO EN TELA ,ASIENTO FABRICADO EN MADERA DOMADA DE 16 MM CON TAPA PROTECTOIRA EN COLOR NEGRO , MECANISMO SYNCRO EJECTIVO CON BLOQUEO , BRAZOS AJUSTABLES FABRICADOS CON BASE METALICA EN CLOR NEGRO , PAD SUPERIOR EN POLIUERATNO INYECTADO CON ALMA DE ACERO , BASE SPYDER Y PISTON CERTIFICADO </t>
  </si>
  <si>
    <t>BM 9500N</t>
  </si>
  <si>
    <t>SILLON EJECUTIVO CON RESPALDO ALTO TAPIZADO EN MALLA, CABECERA CON AJUSTE DE ALTURA Y ANGULO , ASIENTO FABRICADO EN NYLON REFORZADO TAPIZADO EN MALLA, CON POLIURETANO INYECTADO EN LA PARTE DELANTERA , MECANISMO EJECUTIVO SYNCRO DE DOS PALANCAS CON SLIDE (AJUSTE DE PROFUNDIDAD Y CUATRO POSICIONES DE BLOQUEO CON ANTISHOCK Y BRAZOS 11 CON AJUSTE DE ALTURA, BASE DE NYLON COLOR NEGRO</t>
  </si>
  <si>
    <t>BM 9501N</t>
  </si>
  <si>
    <t xml:space="preserve">SILLON EJECUTIVO CON RESPALDO ALTO TAPIZADO EN MALLA , ASIENTO FABRICADO EN NYLON REFORZADO TAPIZADO EN MALLA, CON POLIURETANO INYECTADO EN LA PARTE DELANTERA MECANISMO EJECUTIVO SYNCRO DE DOS PALANCAS CON SLIDE (AJUSTE DE PROFUNDIDAD CON 4 POSICIONES DE BLOQUEO Y ANTISHOCK Y BRAZOS 11 CON AJUSTE DE ALTURA, BASE DE NAYLON </t>
  </si>
  <si>
    <t>BM 9503N</t>
  </si>
  <si>
    <t xml:space="preserve">IMAGEN DE REFERENCIA </t>
  </si>
  <si>
    <t xml:space="preserve">SILLON PARA VISITANTE CON BRAZO FIJO ( 15 ) , TAPIZADO CON MALLA FLEX EN ASIENTO Y RESPALDO, TRINEO COLOR NEGRO </t>
  </si>
  <si>
    <t>BM 9503C</t>
  </si>
  <si>
    <t>SILLON PARA VISITANTE CON BRAZO FIJO ( 15 ) , TAPIZADO CON MALLA FLEX EN ASIENTO Y RESPALDO, TRINEO CROMO</t>
  </si>
  <si>
    <t>BM 9510N</t>
  </si>
  <si>
    <t>ASIENTO TAPIZADO Y RESPALDO EN MALLA
BM 9510 N SILLON EJECUTIVO CON RESPALDO ALTO TAPIZADO EN MALLA, CABECERA CON AJUSTE DE ALTURA Y ANGULO , ASIENTO FABRICADO EN NYLON REFORZADO TAPIZADO EN TELA CON POLIURETANO INYECTADO INDEFORMABLE DE 60 K DE DENSIDAD, MECANISMO EJECUTIVO SYNCRO DE DOS PALANCAS CON SLIDE (AJUSTE DE PROFUNDIDAD CON CUATRO POSICIONES DE BLOQUE Y ANTISHOCK Y BRAZOS 11 CON AJUSTE DE ALTURA, BASE DE NYLON COLOR NEGRO</t>
  </si>
  <si>
    <t>BM 9511N</t>
  </si>
  <si>
    <t>SILLON EJECUTIVO CON RESPALDO ALTO TAPIZADO EN MALLA , ASIENTO FABRICADO EN NYLON REFORZADO TAPIZADO EN TELA , CON POLIURETANO INYECTADO DE 60 K DE DENSIDAD DELANTERA , MECANISMO EJECUTIVO SYNCRO DE DOS PALANCAS CON SLIDE (AJUSTE DE PROFUNDIDAD CON CUATRO POSICIONES DE BLOQUEO Y ANTISHOCK Y BRAZOS 11 CON AJUSTE DE ALTURA, BASE DE NYLON COLOR NEGRO</t>
  </si>
  <si>
    <t>BM 9513N</t>
  </si>
  <si>
    <t>ILLON PARA VISITANTE CON BRAZOS TAPIZADO CON MALLA FLEX EN EL RESPALDO Y TAPIZADO EN ASIENTO, TRINEO COLOR NEGRO</t>
  </si>
  <si>
    <t>BM 9513C</t>
  </si>
  <si>
    <t>SILLON PARA VISITANTE CON BRAZOS TAPIZADO CON MALLA FLEX EN EL RESPALDO Y TAPIZADO EN ASIENTO, TRINEO CROMO</t>
  </si>
  <si>
    <t>BM 9560</t>
  </si>
  <si>
    <t>SILLON EJECUTIVO HEAVY DUTY CON RESPALDO ALTO TAPIZADO EN MALLA FLEX CABECERA CON AJUSTE DE ALTURA Y ANGULO , ASIENTO FABRICADO EN MADERA DOMADA DE 19 MM DE ESPESOR, CON POLIURETANO INYECTADO INDEFORMABLE DE 10 CMS DE ESPESOR , MECANISMO EJECUTIVO SYNCRO DE DOS PALANCAS CON SLIDE (AJUSTE DE PROFUNDIDAD CON CUATRO POSICIONES DE BLOQUEO Y ANTISHOCK Y BRAZOS 11 CON AJUSTE DE ALTURA, BASE DE NYLON COLOR NEGRO</t>
  </si>
  <si>
    <t>BM 9561</t>
  </si>
  <si>
    <t>SILLON EJECUTIVO HEAVY DUTY CON RESPALDO ALTO TAPIZADO EN MALLA FLEX , ASIENTO FABRICADO EN MADERA DOMADA DE 19 MM DE ESPESOR, CON POLIURETANO INYECTADO 
INDEFORMABLE DE 10 CMS DE ESPESOR , MECANISMO EJECUTIVO SYNCRO DE DOS PALANCAS CON SLIDE (AJUSTE DE PROFUNDIDAD CON CUATRO POSICIONES DE BLOQUEO Y ANTISHOCK Y BRAZOS 11 CON AJUSTE DE ALTURA, BASE DE NYLON COLOR NEGRO</t>
  </si>
  <si>
    <t>BM 9563N</t>
  </si>
  <si>
    <t>SILLON PARA VISITANTE CON BRAZO 11 AJUSTABLE , ASIENTO REFORZADO DE 19 MM Y POLIURETANO INYECTADO, RESPALDO TAPIZADO EN MALLA , TRINEO COLOR NEGRO</t>
  </si>
  <si>
    <t>BM 140</t>
  </si>
  <si>
    <r>
      <rPr>
        <rFont val="GeNEVEA"/>
        <color rgb="FF3F3F3F"/>
        <sz val="8.0"/>
      </rPr>
      <t xml:space="preserve">SILLON EJECUTIVO DE RESPALDO ALTO, MECANISMO EJECUTIVO RECLINABLE CON BASE DE NYLON TAPIZADO EN TELA COLOR NEGRO. </t>
    </r>
    <r>
      <rPr>
        <rFont val="GeNEVEA"/>
        <b/>
        <color rgb="FF3F3F3F"/>
        <sz val="8.0"/>
      </rPr>
      <t>2 PIEZAS POR CAJA</t>
    </r>
  </si>
  <si>
    <t>BM 141</t>
  </si>
  <si>
    <r>
      <rPr>
        <rFont val="GeNEVEA"/>
        <color rgb="FF3F3F3F"/>
        <sz val="8.0"/>
      </rPr>
      <t>SILLON EJECUTIVO DE RESPALDO MEDIO, MECANISMO EJECUTIVO RECLINABLE CON BASE DE NYLON TAPIZADO EN TELA COLOR NEGRO.</t>
    </r>
    <r>
      <rPr>
        <rFont val="GeNEVEA"/>
        <b/>
        <color rgb="FF3F3F3F"/>
        <sz val="8.0"/>
      </rPr>
      <t>2 PIEZAS POR CAJA</t>
    </r>
  </si>
  <si>
    <t>BM 143</t>
  </si>
  <si>
    <r>
      <rPr>
        <rFont val="GeNEVEA"/>
        <color rgb="FF3F3F3F"/>
        <sz val="8.0"/>
      </rPr>
      <t xml:space="preserve">SILLON PARA VISITANTE CON BASE DE TRINEO TAPIZADO EN TELA COLOR NEGRO. </t>
    </r>
    <r>
      <rPr>
        <rFont val="GeNEVEA"/>
        <b/>
        <color rgb="FF3F3F3F"/>
        <sz val="8.0"/>
      </rPr>
      <t>2 PIEZAS POR CAJA</t>
    </r>
  </si>
  <si>
    <t>CS 60</t>
  </si>
  <si>
    <r>
      <rPr>
        <rFont val="GeNEVEA"/>
        <color rgb="FF3F3F3F"/>
        <sz val="8.0"/>
      </rPr>
      <t xml:space="preserve">SILLA OPERATIVA DE RESPALDO ALTO, CON MECANISMO MULTIFUNCIONAL DE DOS PALANCAS , BRAZOS DE POLIPROPILENO COLO NEGRO , BASE DE 5 PUNTAS CON RODAJAS GEMELAS , TAPIZADO SOLO EN TELA COLOR NEGRO. </t>
    </r>
    <r>
      <rPr>
        <rFont val="GeNEVEA"/>
        <b/>
        <color rgb="FF3F3F3F"/>
        <sz val="8.0"/>
      </rPr>
      <t>3 PZAS POR CAJA</t>
    </r>
  </si>
  <si>
    <t>CS 84</t>
  </si>
  <si>
    <r>
      <rPr>
        <rFont val="GeNEVEA"/>
        <color rgb="FF3F3F3F"/>
        <sz val="8.0"/>
      </rPr>
      <t xml:space="preserve">SILLA SECRETARIAL BASICA, ASIENTO AMPLIO, MECANISMO GIRATORIO CON PALANCA PARA AJUSTAR LA ALTURA, PISTON NEUMATICO, BASE REFORZADA DE 5 PUNTAS CON RODAJAS GEMELAS, TAPIZADA SOLO EN CREPE COLOR NEGRO, SE ENVIAN POR CAJA </t>
    </r>
    <r>
      <rPr>
        <rFont val="GeNEVEA"/>
        <b/>
        <color rgb="FF3F3F3F"/>
        <sz val="8.0"/>
      </rPr>
      <t>3 PZAS POR CAJA</t>
    </r>
  </si>
  <si>
    <t xml:space="preserve">CS 84 CAJERO </t>
  </si>
  <si>
    <r>
      <rPr>
        <rFont val="GeNEVEA"/>
        <color rgb="FF3F3F3F"/>
        <sz val="8.0"/>
      </rPr>
      <t xml:space="preserve">SILLA PARA CAJERO BASICA, ASIENTO AMPLIO, MECANISMO GIRATORIO CON PALANCA PARA AJUSTAR LA ALTURA, PISTON NEUMATICO ALTO ,ARO DESCANSA PIES , BASE REFORZADA DE 5 PUNTAS CON RODAJAS GEMELAS, TAPIZADA SOLO EN CREPE COLOR NEGRO, SE ENVIAN 4 POR CAJA </t>
    </r>
    <r>
      <rPr>
        <rFont val="GeNEVEA"/>
        <b/>
        <color rgb="FF3F3F3F"/>
        <sz val="8.0"/>
      </rPr>
      <t>4 PZAS POR CAJA</t>
    </r>
  </si>
  <si>
    <t>BM 585</t>
  </si>
  <si>
    <r>
      <rPr>
        <rFont val="GeNEVEA"/>
        <color rgb="FF3F3F3F"/>
        <sz val="8.0"/>
      </rPr>
      <t xml:space="preserve">SILLA PARA VISITANTE FABRICADA EN ESTRUCTURA DE TUBO RECTANGULAR TERMINADO EN PINTURA COLOR GRIS, BRAZOS DE POLIPROPILENO COLOR NEGRO, MALLA EN RESPALDO , ASIENTO AMPLIO TAPIZADO EN TELA , TAPA PROTECTORA EN ASIENTO. </t>
    </r>
    <r>
      <rPr>
        <rFont val="GeNEVEA"/>
        <b/>
        <color rgb="FF3F3F3F"/>
        <sz val="8.0"/>
      </rPr>
      <t>3 PZAS POR CAJA</t>
    </r>
  </si>
  <si>
    <t>BM 590N</t>
  </si>
  <si>
    <r>
      <rPr>
        <rFont val="GeNEVEA"/>
        <color rgb="FF3F3F3F"/>
        <sz val="8.0"/>
      </rPr>
      <t>SILLA PARA VISITANTE FABRICADA EN ESTRUCTURA DE TUBO RECTANGULAR TERMINADO EN PINTURA COLOR GRIS, BRAZOS DE POLIPROPILENO COLOR NEGRO, MALLA SOFT COLOR NEGRO EN RESPALDO , ASIENTO AMPLIO TAPIZADO EN TELA , TAPA PROTECTORA EN ASIENTO .</t>
    </r>
    <r>
      <rPr>
        <rFont val="GeNEVEA"/>
        <b/>
        <color rgb="FF3F3F3F"/>
        <sz val="8.0"/>
      </rPr>
      <t xml:space="preserve"> 3 PZAS POR CAJA</t>
    </r>
  </si>
  <si>
    <t>BM 590G</t>
  </si>
  <si>
    <r>
      <rPr>
        <rFont val="GeNEVEA"/>
        <color rgb="FF3F3F3F"/>
        <sz val="8.0"/>
      </rPr>
      <t>SILLA PARA VISITANTE FABRICADA EN ESTRUCTURA DE TUBO RECTANGULAR TERMINADO EN PINTURA COLOR GRIS, BRAZOS DE POLIPROPILENO COLOR NEGRO, MALLA SOFT COLOR GRIS EN RESPALDO , ASIENTO AMPLIO TAPIZADO EN TELA , TAPA PROTECTORA EN ASIENTO .</t>
    </r>
    <r>
      <rPr>
        <rFont val="GeNEVEA"/>
        <b/>
        <color rgb="FF3F3F3F"/>
        <sz val="8.0"/>
      </rPr>
      <t>3 PZAS POR CAJA</t>
    </r>
  </si>
  <si>
    <t>BM 595</t>
  </si>
  <si>
    <r>
      <rPr>
        <rFont val="GeNEVEA"/>
        <color rgb="FF3F3F3F"/>
        <sz val="8.0"/>
      </rPr>
      <t xml:space="preserve">SILLA PARA VISITANTE TIPO CONCHA CON BRAZOS , BASE DE 4 PATAS FABRICADA EN TUBO , ESPUMA DE POLIURTANO FLEXIBLE EN ASIENTO Y RESPALDO , TAPIZADO EN TELA JASPE COLOR GRIS CLARO </t>
    </r>
    <r>
      <rPr>
        <rFont val="GeNEVEA"/>
        <b/>
        <color rgb="FF3F3F3F"/>
        <sz val="8.0"/>
      </rPr>
      <t>2 PZAS POR CAJA</t>
    </r>
  </si>
  <si>
    <t>GRIS CLARO</t>
  </si>
  <si>
    <t>BM 7000</t>
  </si>
  <si>
    <t>SILLON EJECUTIVO DE RESPALDO ALTO, TAPIZADO EN MALLA EN EL RESPALDO Y TELA TECNO EN EL ASIENTO COLOR NEGRO, BRAZOS FIJOS CON APLICACIONES EN CROMO, MECANISMO EJECUTIVO RECLINABLE, BASE CROMADA, PARA USO LIGERO. .</t>
  </si>
  <si>
    <t>BM 7045</t>
  </si>
  <si>
    <r>
      <rPr>
        <rFont val="GeNEVEA"/>
        <color rgb="FF3F3F3F"/>
        <sz val="8.0"/>
      </rPr>
      <t xml:space="preserve">SILLA OPERATIVA CON RESPALDO DE MALLA SOFT COLOR NEGRO TAPIZADA EN ASIENTO EN TELA COLOR NEGRO,ESPUMA DE POLIURETANO FLEXIBLE , BRAZOS T FIJOS DE POLIPROIPLENO , MECANISMO SINCRONIZADO CON BLOQUEO EN UNA POSICION , PISTON NEUMATICO, Y BASE SPYDER CON RODAJAS GEMELAS </t>
    </r>
    <r>
      <rPr>
        <rFont val="GeNEVEA"/>
        <b/>
        <color rgb="FF3F3F3F"/>
        <sz val="8.0"/>
      </rPr>
      <t xml:space="preserve"> 3 PZAS POR CAJA</t>
    </r>
  </si>
  <si>
    <t>BM 7060 C</t>
  </si>
  <si>
    <t>SILLON OPERATIVO DE RESPALDO MEDIO , ESTRUCTURA COLOR NEGRO , MALLA COLOR NEGRO, ASIENTO TAPIZADO EN TELA COLOR NEGRO, BASE CROMADA , BRAZOS EN COLOR NEGRO , MECANISMOS EJECUTIVO RECLINABLE CON BLOQUEO</t>
  </si>
  <si>
    <t>BM 7070 G</t>
  </si>
  <si>
    <r>
      <rPr>
        <rFont val="GeNEVEA"/>
        <color rgb="FF3F3F3F"/>
        <sz val="8.0"/>
      </rPr>
      <t xml:space="preserve">SILLON OPERATIVO DE RESPALDP ALTO CON CABECERA, ESTRUCTURA COLOR GRIS, MALLA COLOR SOFT GRIS, ASIENTO TAPIZADO EN TELA COLOR GRIS, BASE TIPO SPIDER CROMADA CON RODAJAS DE 60 MM, BRAZOS EN COLOR GRIS , MECANISMOS EJECUTIVO RECLINABLE CON BLOQUEO </t>
    </r>
    <r>
      <rPr>
        <rFont val="GeNEVEA"/>
        <b/>
        <color rgb="FF3F3F3F"/>
        <sz val="8.0"/>
      </rPr>
      <t>2 PZAS POR CAJA</t>
    </r>
  </si>
  <si>
    <t>BM 7071 G</t>
  </si>
  <si>
    <r>
      <rPr>
        <rFont val="GeNEVEA"/>
        <color rgb="FF3F3F3F"/>
        <sz val="8.0"/>
      </rPr>
      <t xml:space="preserve">SILLON OPERATIVO DE RESPALDO ALTO , ESTRUCTURA COLOR GRIS, MALLA SOFT COLOR GRIS, ASIENTO TAPIZADO EN TELA COLOR GRIS, BASE TIPO SPIDER CROMADA CON RODAJAS DE 60 MM, BRAZOS EN COLOR GRIS , MECANISMOS EJECUTIVO RECLINABLE CON BLOQUEO </t>
    </r>
    <r>
      <rPr>
        <rFont val="GeNEVEA"/>
        <b/>
        <color rgb="FF3F3F3F"/>
        <sz val="8.0"/>
      </rPr>
      <t>2 PZAS POR CAJA</t>
    </r>
  </si>
  <si>
    <t>BM 7070 N</t>
  </si>
  <si>
    <r>
      <rPr>
        <rFont val="GeNEVEA"/>
        <color rgb="FF3F3F3F"/>
        <sz val="8.0"/>
      </rPr>
      <t xml:space="preserve">SILLON OPERATIVO DE RESPALDP ALTO CON CABECERA, ESTRUCTURA COLOR NEGRO , MALLA SOFT COLOR NEGRO, ASIENTO TAPIZADO EN TELA COLOR NEGRO, BASE TIPO SPIDER COLOR NEGRO CON RODAJAS DE 60 MM, BRAZOS EN COLOR NEGRO , MECANISMOS EJECUTIVO RECLINABLE CON BLO </t>
    </r>
    <r>
      <rPr>
        <rFont val="GeNEVEA"/>
        <b/>
        <color rgb="FF3F3F3F"/>
        <sz val="8.0"/>
      </rPr>
      <t>2 PZAS POR CAJA</t>
    </r>
  </si>
  <si>
    <t>BM 7071 N</t>
  </si>
  <si>
    <r>
      <rPr>
        <rFont val="GeNEVEA"/>
        <color rgb="FF3F3F3F"/>
        <sz val="8.0"/>
      </rPr>
      <t xml:space="preserve">SILLON OPERATIVO DE RESPALDP ALTO , ESTRUCTURA COLOR NEGRO , MALLA SOFT COLOR NEGRO, ASIENTO TAPIZADO EN TELA COLOR NEGRO, BASE TIPO SPIDER COLOR NEGRO CON RODAJAS DE 60 MM, BRAZOS EN COLOR NEGRO , MECANISMOS EJECUTIVO RECLINABLE CON BLOQUEO </t>
    </r>
    <r>
      <rPr>
        <rFont val="GeNEVEA"/>
        <b/>
        <color rgb="FF3F3F3F"/>
        <sz val="8.0"/>
      </rPr>
      <t>2 PZAS POR CAJA</t>
    </r>
  </si>
  <si>
    <t>BM 7080 N</t>
  </si>
  <si>
    <t>SILLON OPERATIVO DE RESPALDO MEDIO , ESTRUCTURA COLOR NEGRO , MALLA SOFT COLOR NEGRO, ASIENTO TAPIZADO EN TELA COLOR NEGRO, BASE TIPO PIRAMIDAL DE NYLON, BRAZOS T EN COLOR NEGRO , MECANISMOS EJECUTIVO RECLINABLE CON BLOQUEO</t>
  </si>
  <si>
    <t>BM 7080 G</t>
  </si>
  <si>
    <r>
      <rPr>
        <rFont val="GeNEVEA"/>
        <color rgb="FF3F3F3F"/>
        <sz val="8.0"/>
      </rPr>
      <t xml:space="preserve">SILLON OPERATIVO DE RESPALDO MEDIO , ESTRUCTURA COLOR GRIS , MALLA SOFT COLOR GRIS, ASIENTO TAPIZADO EN TELA COLOR GRIS, BASE TIPO PIRAMIDAL DE NYLON, BRAZOS T EN COLOR GRIS , MECANISMOS EJECUTIVO RECLINABLE CON BLOQUEO </t>
    </r>
    <r>
      <rPr>
        <rFont val="GeNEVEA"/>
        <b/>
        <color rgb="FF3F3F3F"/>
        <sz val="8.0"/>
      </rPr>
      <t>2 PZAS POR CAJA</t>
    </r>
  </si>
  <si>
    <t>BM 7090 N</t>
  </si>
  <si>
    <t>SILLON OPERATIVO DE RESPALDO MEDIO , ESTRUCTURA COLOR NEGRO , MALLA COLOR NEGRO, ASIENTO TAPIZADO EN TELA COLOR NEGRO, BASE TIPO PIRAMIDAL DE NYLON, BRAZOS EN COLOR NEGRO , MECANISMOS EJECUTIVO RECLINABLE CON BLOQUEO</t>
  </si>
  <si>
    <t>BM 7090 G</t>
  </si>
  <si>
    <r>
      <rPr>
        <rFont val="GeNEVEA"/>
        <color rgb="FF3F3F3F"/>
        <sz val="8.0"/>
      </rPr>
      <t xml:space="preserve">SILLON OPERATIVO DE RESPALDO MEDIO , ESTRUCTURA COLOR GRIS , MALLA COLOR GRIS, ASIENTO TAPIZADO EN TELA COLOR GRIS, BASE TIPO PIRAMIDAL DE NYLON, BRAZOS EN COLOR GRIS , MECANISMOS EJECUTIVO RECLINABLE </t>
    </r>
    <r>
      <rPr>
        <rFont val="GeNEVEA"/>
        <b/>
        <color rgb="FF3F3F3F"/>
        <sz val="8.0"/>
      </rPr>
      <t>2 PZAS POR  CAJA</t>
    </r>
  </si>
  <si>
    <t>BM 9010</t>
  </si>
  <si>
    <r>
      <rPr>
        <rFont val="GeNEVEA"/>
        <color rgb="FF3F3F3F"/>
        <sz val="8.0"/>
      </rPr>
      <t xml:space="preserve">SILLON EJECUTIVO DE RESPALDO ALTO TAPIZADO LEATHER TOUCH COLOR NEGRO, MECANISMO EJECUTIVO RECLINABLE, PARA USO LIGERO (garantia 1 año), BASE DE NYLON, BRAZOS DE POLIPROPILENO CON PAD TAPIZADO. </t>
    </r>
    <r>
      <rPr>
        <rFont val="GeNEVEA"/>
        <b/>
        <color rgb="FF3F3F3F"/>
        <sz val="8.0"/>
      </rPr>
      <t>2 PZAS POR  CAJA</t>
    </r>
  </si>
  <si>
    <t>BM 9030</t>
  </si>
  <si>
    <r>
      <rPr>
        <rFont val="GeNEVEA"/>
        <color rgb="FF3F3F3F"/>
        <sz val="8.0"/>
      </rPr>
      <t>SILLON EJECUTIVO DE RESPALDO ALTO , FABRICADO EN BASTIDOR DE MADERA CON BANDA ELASTICA EN ASIENTO , ESPUMA DE POLIURETANO FLEXIBLE, BRAZOS EN ACERO TERMINADO EN CROMO, CON PAD TAPIZADO, MECANISMO EJECUTIVO RECLINABLE CON PALANCA DE BLOQUEO EN CUALQUIER POSICION, BASE CROMADA TAPIZADO EN LETHER TOUCH NEGRO</t>
    </r>
    <r>
      <rPr>
        <rFont val="GeNEVEA"/>
        <b/>
        <color rgb="FF3F3F3F"/>
        <sz val="8.0"/>
      </rPr>
      <t xml:space="preserve"> 2 PZAS POR  CAJA</t>
    </r>
  </si>
  <si>
    <t>BM 9040</t>
  </si>
  <si>
    <t>SILLON EJECUTIVO DE RESPALDO ALTO , FABRICADO EN MADERA DOMADA , ESPUMA DE POLIURETANO FLEXIBLE, BRAZOS EN ACERO TERMINADO EN CROMO, CON PAD TAPIZADO, MECANISMO EJECUTIVO RECLINABLE CON PALANCA PARA AJUSTAR ALTURA Y BLOQUEO EN UNA POSICION , TAPIZADO EN LETHER TOUCH NEGRO</t>
  </si>
  <si>
    <t>BM 9100</t>
  </si>
  <si>
    <t xml:space="preserve">SILLON EJECUTIVO IMPORTADO DE RESPALDO ALTO TAPIZADO EN LETHER TOUCH COLOR NEGRO, CON COSTURA REALZADA, BRAZOS CROMADOS, BASE CROMADA Y MECANISMO EJECTIVO RECLINABLE CON BLOQUEO. </t>
  </si>
  <si>
    <t>BM 9101</t>
  </si>
  <si>
    <t xml:space="preserve">SILLON SEMIEJECUTIVO IMPORTADO DE RESPALDO MEDIO TAPIZADO EN LETHER TOUCH COLOR NEGRO ,CON COSTURA REALZADA, BRAZOS CROMADOS, BASE CROMADA Y MECANISMO EJECUTIVO RECLINABLE. </t>
  </si>
  <si>
    <t>BM 9105</t>
  </si>
  <si>
    <t xml:space="preserve">SILLON PARA VISITANTE, IMPORTADO, TAPIZADO EN LETHER TOUCH COLOR NEGRO CON COSTURAS REALZADAS, BRAZOS CROMADOS , CON BASE DE TRINEO CROMADO </t>
  </si>
  <si>
    <t xml:space="preserve">PISTON C </t>
  </si>
  <si>
    <t xml:space="preserve">PISTON NEUMATICO REBASADO TERMINADO EN CROMO </t>
  </si>
  <si>
    <t>CROMADO</t>
  </si>
  <si>
    <t>PISTON</t>
  </si>
  <si>
    <t xml:space="preserve">PISTON NEUMATICO , RODILLA, SECRETARIAL , EJECUTIVO CON FUNDA EN COLOR NEGRO </t>
  </si>
  <si>
    <t>PISTON CAJERO</t>
  </si>
  <si>
    <t xml:space="preserve">PISTON NEUMATICO TAMAÑO CAJERO CON FUNDA EN COLOR NEGRO </t>
  </si>
  <si>
    <t>ARO NYLON</t>
  </si>
  <si>
    <t>ARO DE NYLON CON PERILLA PARA AJUSTE DE ALTURA</t>
  </si>
  <si>
    <t>ARO CROMADO</t>
  </si>
  <si>
    <t xml:space="preserve">ARO CROMADO CON PERILLA PARA AJUSTE DE ALTURA </t>
  </si>
  <si>
    <t>REGATON</t>
  </si>
  <si>
    <t>REGATON COLOR NEGRO</t>
  </si>
  <si>
    <t>ATENCIÓN A:</t>
  </si>
  <si>
    <t>GA-005A</t>
  </si>
  <si>
    <t>Marco en respaldo, tubular de acero planchado de 1” 
cal. 18, doblado en forma ergonómica, travesaños para 
fijar herraje en tubo planchado de 1” cal. 18 pintado, 
manerala en la parte posterior para mover el sillón en 
tubular 1” cal. 18, en color negro, respaldo en tapiz 
tensada con acojinamiento de vinil en color chocolate, 
gris o café, asiento tapizado en vinil color chocolate, gris o café y con triplay en el interior de 1.2 mm de grosor, hule espuma con densidad 50g/m3, brazos en tubular de  acero elíptico de 1¼” cal. 18, negros, con funda en vinil  color chocolate, gris o café, pistón ejecutivo en negro,  base metálica en color negro matte de 26”, mecanismo  ejecutivo, sistema reclinable, mecanismo de bloqueo y ajuste neumático de altura.</t>
  </si>
  <si>
    <t>Altura 
piso/respaldo: 
104/114
Altura 
piso/respaldo: 
47/57
Ancho total: 
55½
Fondo total: 
66½
Asiento: 47×45
Respaldo: 
59×45</t>
  </si>
  <si>
    <t>GA-005</t>
  </si>
  <si>
    <t>Marco en respaldo, tubular de acero planchado de 1” 
cal. 18, doblado en forma ergonómica, travesaños para 
fijar herraje en tubo planchado de 1” cal. 18 pintado, 
manerala en la parte posterior para mover el sillón en 
tubular 1” cal. 18, en color negro, respaldo en tapiz 
tensada con acojinamiento de vinil en color chocolate, 
gris o café, asiento tapizado en vinil color chocolate, gris  o café y con triplay en el interior de 1.2 mm de grosor,  hule espuma con densidad 50g/m3, brazos en tubular de  acero elíptico de 1¼” cal. 18, negros, con funda en vinil  color chocolate, gris o café, pistón ejecutivo en negro,  base metálica en color negro matte de 26”, mecanismo  ejecutivo, sistema reclinable, mecanismo de bloqueo y  ajuste neumático de altura.</t>
  </si>
  <si>
    <t>Altura 
piso/respaldo: 
93/103
Altura 
piso/respaldo: 
47/57
Ancho total: 
55
Fondo total: 62
Asiento: 47×45
Respaldo: 
50×45</t>
  </si>
  <si>
    <t>LK-20</t>
  </si>
  <si>
    <t>Respaldo tapizado en malla en color negro, gris, naranja 
o azul y marco en polipropileno color negro, naranja, gris 
o azul, asiento tapizado en tela color negro, gris, naranja 
o azul y acojinamineto de poliuretano inyectado de 6 
cms. de espesor, mecanismo ejecutivo con sistema de 
ajuste reclinable y piston ejecutivo negro con 50,000 
ciclos de uso continuo, base en cromo de 24” de 5 
puntas y rodajas tipo yoyo de nylon, brazos fijos en 
polipropileno en color negro, gris, naranja o azul. 
Conectados al respaldo.</t>
  </si>
  <si>
    <t>Altura 
piso/respaldo: 
96/106
Altura 
piso/asiento: 
41/51½
Ancho total: 
58½
Fondo total: 58</t>
  </si>
  <si>
    <t>CH-005</t>
  </si>
  <si>
    <t>Respaldo con estructura en polipropileno en color negro, 
tapizado en malla color negro o gris, asiento de triplay, 
hule espuma de 9 cms. de espesor con densidad 
30g/m3., tapa plastica en color negro, tapizado en tela 
color negro o gris, cabecera con ajuste de altura de 5 
cms. extendible y hule espuma con densidad de 
24g/cm3 tapizada en tela microespacial color negro o 
gris, mecanismo syncro, sistema de ajuste reclinable, 
con 3 posiciones y sistema antishock, piston ejecutivo, 
con 50,000 ciclos de uso continuo, base metalica en 
color negro de 26” de 5 puntas, brazos ergonomico en 
polipropileno y con ajuste de altura</t>
  </si>
  <si>
    <t>Altura 
piso/respaldo: 
115/123
Altura 
piso/asiento: 
49/57
Ancho total: 
66
Fondo total: 66
Asiento: 52×52
Respaldo: 
50×52½</t>
  </si>
  <si>
    <t>LK-07B</t>
  </si>
  <si>
    <t>Respaldo con estructura en polipropileno en color 
blanco, tapizado en malla color negro o gris, asiento con 
hule espuma de 5 cms. de espesor en densidad 
30g/m3., tapizado en tela color negro, oxford o rojo, 
mecanismo ejecutivo, sistema de ajuste de altura, piston 
ejecutivo, base en nylon en color blanco de 24” de 5 
puntas, con rodajas en nylon tipo yoyo, con resistencia 
de 80 kgs., c/una (400 kgs. en total), brazos ergonomico 
en polipropileno fijos en color blanco</t>
  </si>
  <si>
    <t>Altura 
piso/respaldo: 
90/100
Altura 
piso/asiento: 
45/55
Ancho total: 
63
Fondo total: 62
Asiento: 47×48
Respaldo: 
46×48</t>
  </si>
  <si>
    <t>LK-07G</t>
  </si>
  <si>
    <t>Respaldo con estructura en polipropileno en color gris, 
tapizado en malla color negro o gris, asiento con hule 
espuma de 5 cms. de espesor en densidad 30g/m3., 
tapizado en tela color negro, oxford o rojo, mecanismo 
ejecutivo, sistema de ajuste de altura, piston ejecutivo, 
con 50,000 ciclos de uso continuo, base en nylon en 
color blanco de 24” de 5 puntas, con rodajas en nylon 
tipo yoyo, con resistencia de 80 kgs., c/una (400 kgs. en 
total), brazos ergonomico en polipropileno fijos en color 
gris.</t>
  </si>
  <si>
    <t>LK-07</t>
  </si>
  <si>
    <t>Respaldo en poliuretano en color negro tapizado en 
malla negra únicamente, asiento en hule espuma 
ergonómico en 5 cms d.24 kgs/m³, tapizado en color 
negro únicamente, mecanismo ejecutivo con sistema 
reclinable, de bloqueo y ajuste de altura, pistón ejecutivo 
con cubierta telescópica, base en cromo de 24″ de 5 
puntas, brazos en polipropileno tipo “T”</t>
  </si>
  <si>
    <t>AB-80NE</t>
  </si>
  <si>
    <t>Respaldo y asiento en polipropileno de color negro o 
gris, tapizado en malla tipo poliester en color negro o 
gris, pistón ejecutivo, base en nylon color negro o gris de 
26”de 5 puntas, mecanismo ejecutivo, sistema de ajuste 
reclinable, con cremallera ajustable con 5 posiciones, 
brazos en polipropileno color negro o gris, codera 
acojinada, ajuste de altura y movimiento al frente y atras</t>
  </si>
  <si>
    <t>Altura 
piso/respaldo: 
116/122
Altura 
piso/asiento: 
47/53
Ancho total: 
70
Fondo total: 57
Asiento: 50×52
Respaldo: 
48×85</t>
  </si>
  <si>
    <t>AB-80GR</t>
  </si>
  <si>
    <t>CH-004</t>
  </si>
  <si>
    <t>Respaldo en polipropileno de color blanco, tapizado en 
malla color negro, asiento tapizado en tela color negro y 
hule en poliuretano inyectado en espesor de 5 cms. d. 
55 kgs/m³, pistón ejecutivo, base en nylon de 25” de 5 
puntas, mecanismo ejecutivo, sistema de ajuste 
reclinable y altura, brazos en polipropileno color blanco, 
codera acojinada.</t>
  </si>
  <si>
    <t>Altura 
piso/respaldo: 
97½ / 107
Altura 
piso/asiento: 
44 / 53
Ancho total: 
64
Fondo total: 57
Asiento: 50 x 
48
Respaldo: 45½ 
x 68</t>
  </si>
  <si>
    <t>GA-004NE</t>
  </si>
  <si>
    <t>Estructura con marco en respaldo de polipropileno en 
forma ergonomica, con acción lumbar, respaldo en malla 
100% poliester, en color negro o gris, asiento tela tipo 
malla 100% poliester en color negro o gris, hule espuma  en asiento de 5 cms. de espesor d. 24 kgs/m³, brazos  ergonómico en polipropileno en color negro o blanco,  pistón ejecutivo con cubierta telescópica en color negro  o blanco, base en Nylon de 24” en color negro o blanco,  con rodajas 50 mm., mecanismo ejecutivo, sistema  reclinable, mecanismo de bloqueo y ajuste neumático de 
altura.</t>
  </si>
  <si>
    <t>Altura piso/respaldo: 106½ / 116½ Altura piso/asiento: 46 / 59 Ancho total: 63 Fondo total: 69 Asiento: 52 x 53 Respaldo: 49 x 57</t>
  </si>
  <si>
    <t>SOLICITAR PRECIO Y DISPONIBILIDAD A COMERCIALIZACION</t>
  </si>
  <si>
    <t>GA-004BL</t>
  </si>
  <si>
    <t>AB-10</t>
  </si>
  <si>
    <t>Cabecera ajustable, tapizada en tela color negro, 
respaldo en malla color negro y asiento tapizado en tela 
color negro, hule tipo poliuretano inyectado de 53 
kgs./m³, mecanismo autopesante con sistema reclinable, 
bloqueo y antishock, cremallera de 5 posiciones, brazos 
ajustable 3D y con ajuste angular y movimiento al frente 
y atras, base ejecutiva de 27” en cromo. Todas las 
partes de plastico son en polipropileno</t>
  </si>
  <si>
    <t>Altura piso/respaldo: 114½/122 Altura piso/asiento: 48/55 Ancho total: 66 Fondo total: 60 Asiento: 50×51 Respaldo: 44½x61</t>
  </si>
  <si>
    <t>AB-20</t>
  </si>
  <si>
    <t>Marco en polipropileno color negro, tapizado en malla 
únicamente en color negro, asiento tapizado en tela 
color negro, con tapa de polipropileno, hule espuma 
inyectado de 5 cms. de espesor d.53 Kgs/m³, pistón 
ejecutivo, base de nylon de 26″ de 5 puntas, brazos en 
polipropileno color negro, codera acojinada y ajuste de 
altura, mecanismo ejecutivo con 3 posiciones de 
bloqueo anti-shock y perilla de regulacion. Soporta peso 
de 150 kgs.</t>
  </si>
  <si>
    <t>Altura 
piso/respaldo: 
94/102
Altura 
piso/asiento: 
48/53
Ancho total: 
62
Fondo total: 59
Asiento: 50×50
Respaldo: 
46×64</t>
  </si>
  <si>
    <t>AB-60</t>
  </si>
  <si>
    <t>Respaldo tapizado en malla en color negro y marco en 
polipropileno color negro, asiento tapizado en tela color 
negro de linea (opcion a tela de catalogo de tapices) y 
hule espuma de alta densidad de 40 kgs./m³, 
mecasnimo ejecutivo simple sin bloqueo, brazos fijos en 
poliuretano color negro, piston ejecutivo, base en nylon 
de 26” con rodajas tipo yoyo en nylon.</t>
  </si>
  <si>
    <t>Altura 
piso/respaldo: 
92/101
Altura 
piso/asiento: 
43/53
Ancho total: 
63
Fondo total: 56
Asiento: 
50×49½
Respaldo: 
46½x54</t>
  </si>
  <si>
    <t>AB-70</t>
  </si>
  <si>
    <t>Respaldo tapizado en malla color negro y marco en 
polipropileno color negro y soporte lumbar ajustable. 
cabecera tapizada en vinil color negro, asiento tapizado 
en tela color negro y hule espuma inyectado de 53 
kgs./m³, brazos en 3D con ajuste de altura en 
polipropileno negro, mecanismo ejecutivo con sistema 
de ajuste de altura, bloqueo antishock con 4 posiciones, 
piston ejecutivo y base en nylon de 27” con rodajas tipo 
yoyo en nylon negro</t>
  </si>
  <si>
    <t>Altura 
piso/respaldo: 
118/128
Altura 
piso/asiento: 
45/55
Ancho total: 
68½
Fondo total: 64
Asiento: 50×51
Respaldo: 
49×63</t>
  </si>
  <si>
    <t>AB-90NE</t>
  </si>
  <si>
    <t>Marco de respaldo en polipropileno de color negro o 
blanco, tapizado en malla tipo poliester en color negro, 
asiento tapizado en tela color negro, hule espuma es 
espesor de 5 cms. en d. 45 kgs/m³, pistón ejecutivo, 
base en nylon color negro o blanco de 25”de 5 puntas, 
mecanismo ejecutivo, sistema de ajuste reclinable, 
brazos en polipropileno color negro o blanco</t>
  </si>
  <si>
    <t>Altura piso/respaldo: 89/99 Altura piso/asiento: 41/51 Ancho total: 60 Fondo total: 58 Asiento: 50×50 Respaldo: 46×55</t>
  </si>
  <si>
    <t>AB-90BL</t>
  </si>
  <si>
    <t>Marco de respaldo en polipropileno de color negro o 
blanco, tapizado en malla tipo poliester en color negro, 
asiento tapizado en tela color negro, hule espuma es 
espesor de 5 cms. en d. 45 kgs/m³, pistón ejecutivo, 
base en nylon color negro o blanco de 25”de 5 puntas, 
mecanismo ejecutivo, sistema de ajuste reclinable, 
brazos en polipropileno color blanco</t>
  </si>
  <si>
    <t>Altura piso/respaldo: 89/99 Altura piso/asiento: 41/51                    Ancho total: 60 Fondo total: 58 Asiento: 50×50 Respaldo: 46×55</t>
  </si>
  <si>
    <t>CH-002A</t>
  </si>
  <si>
    <t>Respaldo y asiento tapizado en vinil color negro con 
grosor de 1 mm., hule espuma con densidad de 45 
kgs./m³, estructura en marco y brazos de acero con 
grosor de 1.5 cms., brazos con fundas en vinil color 
negro, mecanismo de rodilla con sistema reclinable y de bloqueo, piston ejecutivo, base de 26” en aluminio 
pulido, con rodajas tipo yoyo en nylon.</t>
  </si>
  <si>
    <t>Altura 
piso/respaldo: 
109/116½
Altura 
piso/asiento: 
50/59
Ancho total: 
58½
Fondo total: 62
Asiento: 52×42
Respaldo: 
46×59</t>
  </si>
  <si>
    <t>VINIPIEL 
NEGRO 
UNICAMENTE 
ESTRUCTURA 
CROMADA</t>
  </si>
  <si>
    <t>E-500NE</t>
  </si>
  <si>
    <t>Unibloque de madera en 2 mm. de espesor, domada y 
contrachapada, asiento ergonómico en hule tipo 
aglutinado de 7 cms. de espesor y respaldo de 5 cms. 
de espesor; tapizado en vinil color negro o ivory, brazos 
fijos en cromo con acoginamiento en vinil color negro o 
ivory, mecanismo reclinable con altura ajustable y perilla 
para ajustar la suavidad de reclinación, base estrella de 
5 puntas en cromo.</t>
  </si>
  <si>
    <t>Altura piso/respaldo: 116 / 124                           Altura piso/asiento: 48½ / 56½                 Ancho total: 61 Fondo total: 66½ Asiento: 50 x 49 Respaldo: 50 x 77</t>
  </si>
  <si>
    <t>VINIPIEL 
NEGRO Y 
ESTRUCTURA 
CROMADA</t>
  </si>
  <si>
    <t>E-500IV</t>
  </si>
  <si>
    <t>Altura piso/respaldo: 116 / 124                      Altura piso/asiento: 48½ / 56½                              Ancho total: 61 Fondo total: 66½ Asiento: 50 x 49 Respaldo: 50 x 77</t>
  </si>
  <si>
    <t>E-510NE</t>
  </si>
  <si>
    <t>.Unibloque de madera en 2 mm. de espesor, domada y 
contrachapada, asiento ergonómico en hule tipo 
aglutinado de 7 cms. de espesor y respaldo de 5 cms. 
de espesor; tapizado en vinil color negro o ivory, brazos  fijos en cromo con acoginamiento en vinil color negro o  ivory, mecanismo reclinable con altura ajustable y perilla  para ajustar la suavidad de reclinación, base estrella de  5 puntas en cromo.</t>
  </si>
  <si>
    <t>Altura piso/respaldo: 116 / 124                       Altura piso/asiento: 48½ / 56½             Ancho total: 61 Fondo total: 66½ Asiento: 50 x 49 Respaldo: 50 x 77</t>
  </si>
  <si>
    <t>E-510 IV</t>
  </si>
  <si>
    <t>Altura 
piso/respaldo: 
98½ / 106½
Altura 
piso/asiento: 
47½ / 56
Ancho total: 
59
Fondo total: 
65½
Asiento: 48½ x 
50
Respaldo: 47 x 
59</t>
  </si>
  <si>
    <t>VINIPIEL 
COLOR IVORY 
ESTRUCTURA 
CROMADA</t>
  </si>
  <si>
    <t>E-400</t>
  </si>
  <si>
    <t>Unibloque de madera en 2 mm. de espesor, domada y 
contrachapada, asiento y respaldo en hule tipo 
aglutinado de 5 cms. de espesor; tapizado en vinil color 
negro unicamente, brazos fijos de nylon, mecanismo 
reclinable con altura ajustable y perilla para ajustar la 
suavidad de reclinación, base estrella de 5 puntas en 
nylon color negro.</t>
  </si>
  <si>
    <t>Altura piso/respaldo: 112 / 124 Altura piso/asiento: 46 / 58 Ancho total: 62 Fondo total: 64 Asiento: 50 x 49 Respaldo: 50 x 71</t>
  </si>
  <si>
    <t>E-410</t>
  </si>
  <si>
    <t>Altura piso/respaldo: 102 / 114 Altura piso/asiento: 44 / 56 Ancho total: 61 Fondo total: 64 Asiento: 50 x 49 Respaldo: 50 x 71</t>
  </si>
  <si>
    <t>DIN-E</t>
  </si>
  <si>
    <t>Cabecera ajustable, respaldo en malla color negro y 
asiento tapizado en tela de su eleccion (consultar 
catalogo), hule tipo poliuretano de inyeccion d. 45 kg/m³,  mecanismo ejecutivo de respaldo reclinable, regulador  de tension y cremallera.
Todas las partes de plastico son en polipropileno y base en aluminio.</t>
  </si>
  <si>
    <t>Altura 
piso/respaldo: 
119½ / 128½
Altura 
piso/asiento: 
44½ / 65
Ancho total: 
66½
Fondo total: 63
Asiento: 50×49
Respaldo: 
50×63</t>
  </si>
  <si>
    <t>MALLA Y 
ASIENTO EN 
NEGRO 
ESTRUCTUR
A CROMADA</t>
  </si>
  <si>
    <t>DIN-S</t>
  </si>
  <si>
    <t>Respaldo en malla color negro y asiento tapizado en tela  de su eleccion (consultar catalogo), hule tipo poliuretano  de inyeccion d. 45 kg/m³, mecanismo ejecutivo de  respaldo reclinable, regulador de tension y cremallera.
Todas las partes de plastico son en polipropileno y base en aluminio</t>
  </si>
  <si>
    <t>Altura 
piso/respaldo: 
95½ / 105
Altura 
piso/asiento: 
44½ / 54
Ancho total: 
66½
Fondo total: 63
Asiento: 50×49
Respaldo: 
50×63</t>
  </si>
  <si>
    <t>DIN-V</t>
  </si>
  <si>
    <t>Respaldo en malla color negro y asiento tapizado en tela 
de su eleccion (consultar catalogo), hule tipo poliuretano 
de inyeccion d. 45 kg/m³, base tipo trineo terminado en 
cromo con brazos.
Todas las partes de plastico son en polipropileno.</t>
  </si>
  <si>
    <t>Altura 
piso/respaldo: 
100
Altura 
piso/asiento: 
48½
Ancho total: 
56
Fondo total: 63
Asiento: 50×49
Respaldo: 
50×63</t>
  </si>
  <si>
    <t>MALLA Y 
ASIENTO EN 
NEGRO 
ESTRUCTURA 
CROMADA</t>
  </si>
  <si>
    <t>BREAK-E</t>
  </si>
  <si>
    <t>Cabecera ajustable, respaldo en malla color negro y 
asiento tapizado en variedad de colores (consultar 
catalogo tapices), hule tipo poliuretano inyectado d. 45 
kg/m³, mecanismo ejecutivo de respaldo reclinable y 
regulador de tensión, brazos ergonómicos de 
polipropileno y base ejecutiva en nylon.
Todas las partes de plástico son en polipropileno.</t>
  </si>
  <si>
    <t>Altura piso/respaldo: 121 / 130½ Altura piso/asiento: 44½ / 54 Ancho total: 64 Fondo total: 62 Asiento: 52½ x 56 Respaldo: 53 x 63</t>
  </si>
  <si>
    <t>BREAK-S</t>
  </si>
  <si>
    <t>Respaldo en malla color negro y asiento tapizado en 
variedad de colores (consultar catalogo tapices), hule 
espuma de 5 cms. de espesor, mecanismo ejecutivo de 
respaldo reclinable y regulador de tension, brazos 
ergonomicos de polipropielno y base ejecutiva en nylon.
Todas las partes de plstico son en polipropileno.</t>
  </si>
  <si>
    <t>Altura 
piso/respaldo: 
100½ / 110
Altura 
piso/asiento: 
45½ / 54
Ancho total: 
64
Fondo total: 62
Asiento: 52½ x 
56
Respaldo: 53 x 
63</t>
  </si>
  <si>
    <t>M-150</t>
  </si>
  <si>
    <t>Estructura en una sola pieza, en tubular ovalado en cal. 
16, terminado en pintura epoxica texturizada color negro 
o cromado, asiento en aglomerado de 16 mm., tapizado 
en variedad de colores (consultar catalogo tapices), 
respaldo tapizado en malla (consultar catalogo tapices), 
acoginamiento en asiento de poliuretano inyectado d.53 
kgs/m³, pistón ejecutivo, con cubierta telescópica, base 
cromada ó nylon de 26” de 5 puntas, mecanismo 
ejecutivo, fabricado en lamina cal. 14, color negro, 
pintura epoxica, reclinable con regulador de tensión, 
sistema de bloqueo y ajuste neumático de altura, brazos 
metálicos en tubular ovalado cal. 18, terminado en 
cromo ó en pintura epoxica texturizada.</t>
  </si>
  <si>
    <t>Altura piso/respaldo: 108½/118½ Altura piso/asiento: 48½/58½ Ancho total: 61½ Fondo total: 68½ Asiento: 53½x51 Respaldo: 50×64½</t>
  </si>
  <si>
    <t>MALLA Y 
ASIENTO GRIS 
ESTRUCTURA 
CROMADA</t>
  </si>
  <si>
    <t>M-155</t>
  </si>
  <si>
    <t>Estructura en una sola pieza, en tubular ovalado en cal. 16, terminado en pintura epoxica texturizada color negro o cromado, asiento en aglomerado de 16 mm., tapizado en variedad de colores (consultar catalogo tapices), respaldo tapizado en malla (consultar catalogo tapices), acoginamiento en asiento de poliuretano inyectado d.53 kgs/m³, pistón ejecutivo, con cubierta telescópica, base cromada ó nylon de 26” de 5 puntas, mecanismo ejecutivo, fabricado en lamina cal. 14, color negro, pintura epoxica, reclinable con regulador de tensión, sistema de bloqueo y ajuste neumático de altura, brazos metálicos en tubular ovalado cal. 18, terminado en cromo ó en pintura epoxica texturizada</t>
  </si>
  <si>
    <t>Altura piso/respaldo: 94½/103½Altura piso/asiento: 48½/58½Ancho total: 61½Fondo total: 61Asiento: 53½x51   Respaldo: 50×53</t>
  </si>
  <si>
    <t>M-160</t>
  </si>
  <si>
    <t>Estructura en una sola pieza, en tubular ovalado en cal. 
16, terminado en pintura epoxica texturizada color negro 
o cromado, asiento en aglomerado de 16 mm., tapizado 
en variedad de colores (consultar catalog tapices), 
respaldo tapizado en malla (consultar catalogo tapices), 
acojinamiento en asiento de poliuretano inyectado d.53 
kgs/m³, base metalica de tubo redondo tipo trineo de 
1¼” cal. 18, cromada o pintura color negro, brazos 
metálicos en tubular ovalado cal. 18, terminado en 
cromo ó en pintura epoxica texturizada</t>
  </si>
  <si>
    <t>Altura 
piso/respaldo: 
99
Altura 
piso/asiento: 
52
Ancho total: 
62
Fondo total: 61
Asiento: 
53½x51
Respaldo: 
50×53</t>
  </si>
  <si>
    <t>M-75</t>
  </si>
  <si>
    <t>Respaldo de estructura plástica tapizada en malla con 
riñonera de polietileno ajustable, únicamente en color 
negro, asiento de aglomerado de 32 mm. tapizado en 
variedad de colores (consultar catalogo tapices), con 
tapa de polipropileno, hule espuma en asiento 5 cms. de 
espesor d.30 Kgs/m³, pistón ejecutivo, con cubierta 
telescópica, base en nylon de 24″ de 5 puntas, brazos 
en polietileno rígido, cabecera en estructura de plástico 
rígido tapizada en tela o vinil a eleccion (consultar 
catalogo tapices), con riel de ajuste manual de altura, 
mecanismo ejecutivo reclinable, ajuste neumático de 
altura</t>
  </si>
  <si>
    <t>Altura 
piso/respaldo: 
103/116
Altura 
piso/asiento: 
43/56
Ancho total: 
59
Fondo total: 54
Asiento: 44×48
Respaldo: 
49×63</t>
  </si>
  <si>
    <t>MALLA Y 
ASIENTO 
NEGRO 
ESTRUCTURA 
CROMADA</t>
  </si>
  <si>
    <t>AB-2012</t>
  </si>
  <si>
    <t>Estructura en una sola pieza en madera de pino de 19 
mm., tapizado en variedad de colores (consultar 
catalogo tapices), hule espuma en asiento 5 cms. de 
espesor d.30 kgs/m³, respaldo 4.5 cms. de espesor d.30 
kg/m³, pistón ejecutivo, base cromada 26” de 5 puntas, 
mecanismo tipo de rodilla “knee-tilt” con palanca de 
accionamiento y bloqueo del pistón neumático, reclinable 
con regulador de tensión de la inclinación y palanca de 
accionamiento y bloqueo para la posición de la 
inclinación, brazos metálicos cromados con tapiz a su 
eleccion (consultar catalogo tapices).</t>
  </si>
  <si>
    <t>Altura 
piso/respaldo: 
110 / 112
Altura 
piso/asiento: 
50 / 52
Ancho total: 
65
Fondo total: 73
Asiento: 54½ x 
47
Respaldo: 54½ 
x 67</t>
  </si>
  <si>
    <t xml:space="preserve">VINIPIEL 
BLANCA 
ESTRUCTURA 
CROMADA </t>
  </si>
  <si>
    <t>AB-2014</t>
  </si>
  <si>
    <t>Estructura en una sola pieza en madera de pino de 19 
mm., tapizado en variedad de colores (consultar catalog 
tapices), hule espuma en asiento 5 cms. de espesor 
d.30 kms/m³ y respaldo 4.5 cms. de espesor d.30 
kgs/m³, base en tubular de 1¼” tipo trineo cromada o 
pintada, con regatones en las terminales, resbalones de 
polietileno rígido, brazos fabricados en solera de 2″x1/4″ 
cromados, con tapiz a su eleccion (consultar catalogo tapices.)</t>
  </si>
  <si>
    <t>Altura 
piso/respaldo: 
100
Altura 
piso/asiento: 
48½
Ancho total: 
66
Fondo total: 73
Asiento: 
54½x47
Respaldo: 
54½x59</t>
  </si>
  <si>
    <t>VINIPIEL 
NEGRO 
ESTRUCTURA 
CROMADA</t>
  </si>
  <si>
    <t>E-100</t>
  </si>
  <si>
    <t>Casco de madera de pino de 19 mm. en una sola pieza, 
tapizado en fina piel nacional, laterales y posterior en 
vinil, hule espuma en asiento de 8 cms. de espesor d.30 
Kgs/m³, respaldo de 8 cms. de espesor d.20 kgs/m³, 
pistón ejecutivo, con cubierta telescópica, base en 
cromo de 26″ de 5 puntas, mecanismo ejecutivo, 
fabricado en lamina cal. 14 color negro pintura epóxica, 
sistema reclinable, mecanismo de bloqueo y ajuste 
neumático de altura, brazos metálicos cromados o pintados.</t>
  </si>
  <si>
    <t>Altura 
piso/respaldo: 
108/118
Altura 
piso/asiento: 
40/45
Ancho total: 
67½
Fondo total: 75
Asiento: 52×50
Respaldo: 
51×68</t>
  </si>
  <si>
    <t xml:space="preserve">VINIPIEL 
NEGRO 
ESTRUCTURA 
CROMADA </t>
  </si>
  <si>
    <t>E-53</t>
  </si>
  <si>
    <t>Respaldo en bastidor de pino de 1″, asiento en multiplay 
de pino de 19 mm., tapizado en variedad de colores 
(consultar catalogo tapices), hule espuma en asiento 8 
cms. de espesor d. 30 kgs/m³ y respaldo 5 cms. de 
espesor d.20 kgs/m³, pistón ejecutivo, con cubierta 
telescópica, base en nylon de 26″ de 5 puntas, 
mecanismo ejecutivo, sistema reclinable, mecanismo de 
bloqueo y ajuste neumático de altura, brazos en 
poliuretano rígido con alma de acero.</t>
  </si>
  <si>
    <t>Altura 
piso/respaldo: 
110 / 120
Altura 
piso/asiento: 
44 / 54
Ancho total: 
60
Fondo total: 52
Asiento: 46 x 
45
Respaldo: 47 x 
65</t>
  </si>
  <si>
    <t>Tapizado en 
colores Varios 
Estrcutura 
Negra</t>
  </si>
  <si>
    <t>E-58</t>
  </si>
  <si>
    <t>Estructura de respaldo en bastidor de pino de 1”, asiento 
en multiplay de pino de 19 mm., tapizados en variedad 
de colores (consultar catalogo tapices), hule espuma en 
asiento 8 cms. de espesor d.30 kgs/m³ y respaldo 5 
cms. de espesor d.20 kgs/m³, base en tubular redondo 
de 1¼” tipo trineo, con regatones y resbalones de 
polietileno rígido, brazos en poliuretano rígido con alma 
de acero.</t>
  </si>
  <si>
    <t>Altura 
piso/respaldo: 
88
Altura 
piso/asiento: 
48
Ancho total: 
59
Fondo total: 55
Asiento: 45×45
Respaldo: 
45×45</t>
  </si>
  <si>
    <t>E-60</t>
  </si>
  <si>
    <t>Casco de Madera de pino de 19 mm. de una sola pieza, 
tapizados en variedad de colores (consultar catalogo 
tapices), hule espuma en asiento 8 cms. de espesor 
d.30 kms/m³ y respaldo 5 cms. de espesor d.20 kgs/m³, 
pistón ejecutivo, con cubierta telescópica, base en nylon de 26″ de 5 puntas, mecanismo ejecutivo, fabricado en  lamina cal. 14 color negro pintura epóxica, sistema  reclinable, mecanismo de bloqueo y ajuste neumático de  altura, brazos en poliuretano rígido con alma de acero</t>
  </si>
  <si>
    <t>Altura 
piso/respaldo: 
113/123
Altura 
piso/asiento: 
44/54
Ancho total: 
65
Fondo total: 60
Asiento: 51×49
Respaldo: 
51×72</t>
  </si>
  <si>
    <t>E-70</t>
  </si>
  <si>
    <t>Casco de Madera de pino de 19 mm. de una sola pieza, 
tapizados en variedad de colores (consultar catalogo 
tapices), hule espuma en asiento 8 cms. de espesor 
d.30 kgs/m³ y respaldo 5 cms. de espesor d.20 kg/sm³, 
pistón ejecutivo, con cubierta telescópica, base en nylon  de 26″ de 5 puntas, mecanismo ejecutivo, fabricado en  lamina cal. 14 color negro pintura epóxica, sistema  reclinable, mecanismo de bloqueo y ajuste neumático de  altura, brazos en poliuretano rígido con alma de acero.</t>
  </si>
  <si>
    <t>Altura 
piso/respaldo: 
103/113
Altura 
piso/asiento: 
44/54
Ancho total: 
65
Fondo total: 60
Asiento: 51×49
Respaldo: 
51×62</t>
  </si>
  <si>
    <t>E-80</t>
  </si>
  <si>
    <t>Casco de madera de pino de 19 mm. de una sola pieza, 
tapizados en variedad de colores (consultar catalogo 
tapices), hule espuma en asiento de 8 cms. de espesor 
d.30 kgs/m³ y respaldo 5 cms. de espesor d.20 kgs/m³, 
base en tubular redondo de 1¼” tipo trineo, con 
regatones y resbalones de polietileno rígido, brazos en 
poliuretano rígido con alma de acero.</t>
  </si>
  <si>
    <t>Altura 
piso/respaldo: 
98
Altura 
piso/asiento: 
45
Ancho total: 
67
Fondo total: 60
Asiento: 52×46
Respaldo: 
52×58</t>
  </si>
  <si>
    <t>E-50</t>
  </si>
  <si>
    <t>Respaldo en bastidor de pino de 1”, asiento en multiplay de pino de 19 mm., tapizado en variedad de colores (consultar catalogo tapices), hule espuma en asiento 8 cms. de espesor d.30 kgs/m³ y respaldo 5 cms. de espesor d.20 kgs/m³, pistón ejecutivo, con cubierta telescópica, base en nylon de 26″ de 5 puntas, mecanismo ejecutivo, con sistema de bloqueo y ajuste neumático de altura, brazos en poliuretano rígido con alma de acero.</t>
  </si>
  <si>
    <t>Altura piso/respaldo: 98 / 108                        Altura piso/asiento: 46 / 56                 Ancho total: 62 Fondo total: 54      Asiento: 48 x 47  Respaldo: 50 x 55</t>
  </si>
  <si>
    <t>M-60E</t>
  </si>
  <si>
    <t>Respaldo de estructura plástica tapizada en malla únicamente en color negro, asiento de aglomerado de 12 mm tapizado en variedad de colores (consultar catalogo tapices), con tapa de polipropileno, hule espuma en asiento 5 cms. de espesor d.30 Kgs/m³, pistón secretarial, con cubierta telescópica, base cromada de 26″ de 5 puntas, brazos fijos de polietileno rígido, mecanismo secretarial, ajuste neumático de altura.</t>
  </si>
  <si>
    <t>Altura piso/respaldo: 88/101                    Altura piso/asiento: 42/55                     Ancho total: 58 Fondo total: 50 Asiento: 47×45 Respaldo: 44×43</t>
  </si>
  <si>
    <t>MALLA Y ASIENTO EN NEGRO ESTRUCTURA CROMADA</t>
  </si>
  <si>
    <t>M-50</t>
  </si>
  <si>
    <t>Asiento con hule espuma de 5 cms., tapizado en una variedad de colores (consultar catalogo) y respaldo en plástico rígido tapizados en malla variedad de colores (consultar catalogo), piston secretarial, con cubierta telescópica, base en nylon 24” de 5 puntas, mecanismo secretarial, ajuste de altura, con cubre solera en plástico para respaldo, brazos en polipropileno rigido.</t>
  </si>
  <si>
    <t>Altura piso/respaldo: 100/87                  Altura piso/asiento: 60/47                         Ancho total: 58½        Fondo total: 59 Asiento: 46×48 Respaldo: 46×39</t>
  </si>
  <si>
    <t>MALLA Y ASIENTO EN NEGRO ESTRUCTURA NEGRA</t>
  </si>
  <si>
    <t>E-90N</t>
  </si>
  <si>
    <t>Diseño ergonómico, asiento en madera de triplay de 12 mm. y respaldo en plástico rígido, tapizado en vaiedad de colores (consultar catalogo de tapices), con tapa de polipropileno, hule espuma en respaldo de 5 cms. de espesor d.20 kgs/m³, asiento en poliuretano inyectado de 5 cms. espesor d.53 kgs/m³, pistón secretarial, con cubierta telescópica, base en nylón de 24″ de 5 puntas, mecanismo secretarial, herraje de doble palanca de control, sistema de contacto permanente, ajuste neumático de altura, ajuste de altura de respaldo, ajuste de inclinación de respaldo, brazosa ajustables de polipropileno rígido.</t>
  </si>
  <si>
    <t>Altura piso/respaldo: 100/110               Altura piso/asiento: 43/53                         Ancho total: 63  Fondo total: 53                    Asiento: 45×42 Respaldo: 40×49</t>
  </si>
  <si>
    <t>A-118</t>
  </si>
  <si>
    <t>Diseño ergonómico, asiento en polipropileno color negro y respaldo en plástico rígido, tapizados en variedad de colores (consultar catalogo tapices), con tapa de polipropileno, hule espuma en asiento y respaldo 5 cms. de espesor, asiento d.30 Kgs/m³ y respaldo d.20 kgs/m³, pistón secretarial, con cubierta telescópica, base en nylon de 24″ de 5 puntas, mecanismo secretarial, ajuste neumático de altura, ajuste de profundidad de respaldo con cubre solera en plástico para respaldo</t>
  </si>
  <si>
    <t>Altura piso/respaldo: 89/102                      Altura piso/asiento: 42/55                   Ancho total: 46 Fondo total: 53  Asiento: 46×43 Respaldo: 43×40</t>
  </si>
  <si>
    <t>A4 1P</t>
  </si>
  <si>
    <t>SOFA 1 PLAZA BRAZOS Y RESPALDO BAJO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</si>
  <si>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73 cm        Ancho:                    76 cm            Prof:                        80 cm</t>
  </si>
  <si>
    <t>A4 2P</t>
  </si>
  <si>
    <t>SOFA 2 PLAZAS BRAZOS Y RESPALDO BAJO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</si>
  <si>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73 cm        Ancho:                    146 cm            Prof:                        80 cm</t>
  </si>
  <si>
    <t>A4 3P</t>
  </si>
  <si>
    <t>SOFA 3 PLAZAS BRAZOS RESPALDO BAJO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</si>
  <si>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73 cm        Ancho:                    186 cm            Prof:                        80 cm</t>
  </si>
  <si>
    <t>A4 1PRA</t>
  </si>
  <si>
    <t>SOFA 1 PLAZA BRAZOS Y RESPALDO ALTO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</si>
  <si>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131 cm        Ancho:                    73 cm            Prof:                        80 cm</t>
  </si>
  <si>
    <t>A4 2PRA</t>
  </si>
  <si>
    <t>SOFA 2 PLAZAS BRAZOS Y RESPALDO ALTO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</si>
  <si>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131 cm        Ancho:                    146 cm            Prof:                        80 cm</t>
  </si>
  <si>
    <t>A4 3PRA</t>
  </si>
  <si>
    <t>SOFA 3 PLAZAS BRAZOS Y RESPALDO ALTO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</si>
  <si>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131 cm        Ancho:                    186 cm            Prof:                        80 cm</t>
  </si>
  <si>
    <t>1A 1.5 PRAM</t>
  </si>
  <si>
    <t>SOFA 1.5 PLAZAS BRAZOS Y RESPALDO ALTO C/MESA DE TRABAJO EN MELAMINA Y CONECTOR MULTIPUERTO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</si>
  <si>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A4C CUB4P</t>
  </si>
  <si>
    <t>CUBICULO 2 A4 2PRA + A4 PANEL + CUBIERTA BALA 19MM 1.40 X .60 + PEDESTAL PINTADO GRIS + CONECTOR MULTIPUERTO 2 C.A.- 1 USB  INCLUYE HERRAJES PARA  ARMAR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</si>
  <si>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 xml:space="preserve">CUBIERTA BALA 19 MM 1.4X .60 + PEDESTAL </t>
  </si>
  <si>
    <t>CE0 1P</t>
  </si>
  <si>
    <t>SOFA 1 PLAZA MEDIDAS PATAS NEGRO MATE O GRIS TIPO ALUMINIO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resortes alambre cal. 9 zigzag y entramado hilo rafia 
para trabajo uniforme además tela tipo costal para mayor firmeza.
•Patas solera de acero placa 3/16 x 2 ½ acabado pintura horneada o cromado</t>
  </si>
  <si>
    <t>Alto:                  78 cm        Ancho:                    1.01 cm            Prof:                        80 cm</t>
  </si>
  <si>
    <t xml:space="preserve">CEO 2P </t>
  </si>
  <si>
    <t>SOFA 2 PLAZAS PATAS NEGRO MATE O GRIS TIPO ALUMINIO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resortes alambre cal. 9 zigzag y entramado hilo rafia 
para trabajo uniforme además tela tipo costal para mayor firmeza.
•Patas solera de acero placa 3/16 x 2 ½ acabado pintura horneada o cromado</t>
  </si>
  <si>
    <t>Alto:                  78 cm        Ancho:                    161 cm            Prof:                        80 cm</t>
  </si>
  <si>
    <t>CEO 3P</t>
  </si>
  <si>
    <t>SOFA 3 PLAZAS PATAS NEGRO MATE O GRIS TIPO ALUMINIO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resortes alambre cal. 9 zigzag y entramado hilo rafia 
para trabajo uniforme además tela tipo costal para mayor firmeza.
•Patas solera de acero placa 3/16 x 2 ½ acabado pintura horneada o cromado</t>
  </si>
  <si>
    <t>NET 1P</t>
  </si>
  <si>
    <t>SOFA 1 PLAZA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 o cromado.</t>
  </si>
  <si>
    <t>Alto:                  82 cm        Ancho:                    85 cm            Prof:                        78 cm</t>
  </si>
  <si>
    <t>NET 2P</t>
  </si>
  <si>
    <t>SOFA 2 PLAZAS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 o cromado.</t>
  </si>
  <si>
    <t>Alto:                  82 cm        Ancho:                    145 cm            Prof:                        78 cm</t>
  </si>
  <si>
    <t>NET 3P</t>
  </si>
  <si>
    <t>SOFA 3 pLAZAs MEDIDAS .82 X 
.85 X .78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 o cromado.</t>
  </si>
  <si>
    <t>Alto:                  82 cm        Ancho:                    205 cm            Prof:                        78 cm</t>
  </si>
  <si>
    <t>OFF 550</t>
  </si>
  <si>
    <t>SOFA 3 PLAZA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</si>
  <si>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200 cm            Prof:                        70 cm</t>
  </si>
  <si>
    <t>OFF 552</t>
  </si>
  <si>
    <t>SOFA CURVO 180° RESPALDO 
INTERNO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</si>
  <si>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230 cm            Prof:                        70 cm</t>
  </si>
  <si>
    <t>OFF 554</t>
  </si>
  <si>
    <t>SOFA CURVO 180° RESPALDO 
EXTERNO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</si>
  <si>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556</t>
  </si>
  <si>
    <t>TABURETE PENTAGONAL 
MEDIDAS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</si>
  <si>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570</t>
  </si>
  <si>
    <t>SOFA CURVO 90° RESPALDO 
INTERNO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</si>
  <si>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150 cm            Prof:                        70 cm</t>
  </si>
  <si>
    <t>OFF 572</t>
  </si>
  <si>
    <t>SOFA CURVO 90° RESPALDO 
EXTERNO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</si>
  <si>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554D</t>
  </si>
  <si>
    <t>SOFA MODULAR DERECHO 2 PLAZAS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</si>
  <si>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574 I</t>
  </si>
  <si>
    <t>#VALUE!</t>
  </si>
  <si>
    <t>SOFA MODULAR IZQUIERDO 2 
PLAZAS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</si>
  <si>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165 cm            Prof:                        70 cm</t>
  </si>
  <si>
    <t>OFF 576</t>
  </si>
  <si>
    <t>SOFA MODULAR CENTRAL 2 
PLAZAS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</si>
  <si>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520</t>
  </si>
  <si>
    <t>TABURETE CUADRADO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</si>
  <si>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45 cm        Ancho:                    50 cm            Prof:                        50 cm</t>
  </si>
  <si>
    <t>ONE 1P</t>
  </si>
  <si>
    <t>SOFA 1 PLAZA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</si>
  <si>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75  cm            Prof:                        76 m</t>
  </si>
  <si>
    <t xml:space="preserve">ONE 2P </t>
  </si>
  <si>
    <t>SOFA 2 PLAZA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</si>
  <si>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150 cm            Prof:                        76 m</t>
  </si>
  <si>
    <t xml:space="preserve">ONE 3P </t>
  </si>
  <si>
    <t>SOFA 3 PLAZA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</si>
  <si>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180 cm            Prof:                        76 m</t>
  </si>
  <si>
    <t xml:space="preserve">ONE 1P TAB </t>
  </si>
  <si>
    <t>SOFA 1 PLAZA TABURETE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</si>
  <si>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75 cm            Prof:                        75 m</t>
  </si>
  <si>
    <t>ONE 2P TAB</t>
  </si>
  <si>
    <t>SOFA 2 PLAZAS TABURETE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</si>
  <si>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150 cm            Prof:                        45 m</t>
  </si>
  <si>
    <t>ONE 3P TAB</t>
  </si>
  <si>
    <t>SOFA 3 PLAZAS TABURETE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</si>
  <si>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180 cm            Prof:                        45 m</t>
  </si>
  <si>
    <t>ONE 60ESQEXT</t>
  </si>
  <si>
    <t>SOFA 1 PLAZA ESQUINERO 60 EXTERIOR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</si>
  <si>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137 cm            Prof:                        76 m</t>
  </si>
  <si>
    <t>ONE 90ESQEXT</t>
  </si>
  <si>
    <t>SOFA 1 PLAZA ESQUINERO 90 EXTERIOR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</si>
  <si>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168 cm            Prof:                        76 m</t>
  </si>
  <si>
    <t>ONE 60ESQINT</t>
  </si>
  <si>
    <t>SOFA 1 PLAZA ESQUINERO 60 INTERIOR CON RESPALDO MEDIDAS .75 X 1.37 X .76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</si>
  <si>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ONE 90ESQINT</t>
  </si>
  <si>
    <t>SOFA 1 PLAZA ESQUINERO 90 INTERIOR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</si>
  <si>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ONE60 ESQTAB</t>
  </si>
  <si>
    <t>SOFA 1 PLAZA ESQUINERO 60 SIN RESPALDO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</si>
  <si>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137 cm            Prof:                        44 m</t>
  </si>
  <si>
    <t>ONE90 ESQTAB</t>
  </si>
  <si>
    <t>SOFA 1 PLAZA ESQUINERO 90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</si>
  <si>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168 cm            Prof:                        44 m</t>
  </si>
  <si>
    <t>WEM 1P</t>
  </si>
  <si>
    <t>SOFA 1 PLAZA BRAZOS Y RESPALDO BAJO PATAS NEGRO MATE O GRIS TIPO ALUMINIO  (OPCIONAL PATAS DE SOLERA)Estructura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</si>
  <si>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72  cm        Ancho:                    77 cm            Prof:                        75 m</t>
  </si>
  <si>
    <t>WEM 2P</t>
  </si>
  <si>
    <t>SOFA 2 PLAZAS BRAZOS Y 
RESPALDO BAJO PATAS NEGRO MATE 
O GRIS TIPO ALUMINIO  (OPCIONAL PATAS DE SOLERA)Estructura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</si>
  <si>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72  cm        Ancho:                    142 cm            Prof:                        75 m</t>
  </si>
  <si>
    <t>WEM 3P</t>
  </si>
  <si>
    <t>SOFA 3 PLAZAS BRAZOS Y 
RESPALDO BAJO PATAS NEGRO MATE 
O GRIS TIPO ALUMINIO  (OPCIONAL PATAS DE SOLERA) 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</si>
  <si>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72  cm        Ancho:                    192 cm            Prof:                        75 m</t>
  </si>
  <si>
    <t xml:space="preserve">WEM 1PRA </t>
  </si>
  <si>
    <t>SOFA 1 PLAZA BRAZOS Y RESPALDO ALTO PATAS NEGRO MATE 
O GRIS TIPO ALUMINIO (OPCIONAL PATAS DE SOLERA)   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</si>
  <si>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123  cm        Ancho:                    77 cm            Prof:                        72 m</t>
  </si>
  <si>
    <t xml:space="preserve">WEM 2PRA </t>
  </si>
  <si>
    <t>SOFA 2 PLAZAS BRAZOS Y 
RESPALDO ALTO PATAS NEGRO MATE 
O GRIS TIPO ALUMINIO (OPCIONAL PATAS DE SOLERA)   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</si>
  <si>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123  cm        Ancho:                    123 cm            Prof:                        72 m</t>
  </si>
  <si>
    <t xml:space="preserve">WEM 3PRA </t>
  </si>
  <si>
    <t>SOFA 3 PLAZAS BRAZOS Y RESPALDO ALTO PATAS NEGRO MATE O GRIS TIPO ALUMINIO (OPCIONAL PATAS DE SOLERA)Estructura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</si>
  <si>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123  cm        Ancho:                    192 cm            Prof:                        72 m</t>
  </si>
  <si>
    <t>LINK CR INT</t>
  </si>
  <si>
    <t>SOFA CURVO CON RESPALDO, 
INTERNO PATAS NEGRO MATE O 
CROMO •Estructura interna madera de pino de primera 22 mm sin nudos en puntos 
críticos, armada con pegamento blanco y grapa de acero 38 mm y ensamble 
con tornillo pavonado 8x 2”
•Acojinamiento asiento, poliuretano flexible densidad 24/45, respaldo densidad 
20/35 con delcrón laminado cal. 150.
•Soporte asiento triplay de pino 19 mm ó MDF 18 mm con refuerzos.
•Patas metálicas importadas acabado negro mate o cromo</t>
  </si>
  <si>
    <t>Alto:                  110  cm        Ancho:                    140 cm            Prof:                        75 m</t>
  </si>
  <si>
    <t>LINK CR EXT</t>
  </si>
  <si>
    <t>SOFA CURVO CON RESPALDO, 
EXTERNO PATAS NEGRO MATE O 
CROMO •Estructura interna madera de pino de primera 22 mm sin nudos en puntos 
críticos, armada con pegamento blanco y grapa de acero 38 mm y ensamble 
con tornillo pavonado 8x 2”
•Acojinamiento asiento, poliuretano flexible densidad 24/45, respaldo densidad 
20/35 con delcrón laminado cal. 150.
•Soporte asiento triplay de pino 19 mm ó MDF 18 mm con refuerzos.
•Patas metálicas importadas acabado negro mate o cromo</t>
  </si>
  <si>
    <t>Alto:                  110  cm        Ancho:                    120 cm            Prof:                        75 m</t>
  </si>
  <si>
    <t>LINK TAB</t>
  </si>
  <si>
    <t>SOFA CURVO SIN RESPALDO, 
EXTERNO PATAS NEGRO MATE O 
CROMO •Estructura interna madera de pino de primera 22 mm sin nudos en puntos 
críticos, armada con pegamento blanco y grapa de acero 38 mm y ensamble 
con tornillo pavonado 8x 2”
•Acojinamiento asiento, poliuretano flexible densidad 24/45, respaldo densidad 
20/35 con delcrón laminado cal. 150.
•Soporte asiento triplay de pino 19 mm ó MDF 18 mm con refuerzos.
•Patas metálicas importadas acabado negro mate o cromo</t>
  </si>
  <si>
    <t>Alto:                  55  cm        Ancho:                    120 cm            Prof:                        44 m</t>
  </si>
  <si>
    <t>LEX 75CR</t>
  </si>
  <si>
    <t>SOFA 1 PLAZA CON RESPALDO 
SIN BRAZOS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</si>
  <si>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75 cm            Prof:                        72 m</t>
  </si>
  <si>
    <t>LEX 130CR</t>
  </si>
  <si>
    <t>SOFA 2 PLAZAS CON RESPALDO 
SIN BRAZOS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</si>
  <si>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130 cm            Prof:                        72 m</t>
  </si>
  <si>
    <t>LEX 170CR</t>
  </si>
  <si>
    <t>SOFA 3 PLAZAS CON RESPALDO 
SIN BRAZOS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</si>
  <si>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170 cm            Prof:                        72 m</t>
  </si>
  <si>
    <t>LEX 75TAB</t>
  </si>
  <si>
    <t>BANCA TABURETE 1 PLAZA (SIN 
RESPALDO)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</si>
  <si>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75 cm            Prof:                        43 m</t>
  </si>
  <si>
    <t>LEX 130TAB</t>
  </si>
  <si>
    <t>BANCA TABURETE 2 PLAZAS (SIN 
RESPALDO)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</si>
  <si>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130 cm            Prof:                        43 m</t>
  </si>
  <si>
    <t>LEX 170 TAB</t>
  </si>
  <si>
    <t>BANCA TABURETE 3 PLAZAS (SIN 
RESPALDO)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</si>
  <si>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170 cm            Prof:                        43 m</t>
  </si>
  <si>
    <t>LEX 75 ESQ</t>
  </si>
  <si>
    <t>SOFA 1 PLAZA (ESQUINERO IZQ O DER)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</si>
  <si>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75 cm            Prof:                       72 cm</t>
  </si>
  <si>
    <t>LEX 130ESQ</t>
  </si>
  <si>
    <t>SOFA 2 PLAZAS (ESQUINERO IZQ O DER)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</si>
  <si>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130 cm            Prof:                       72 cm</t>
  </si>
  <si>
    <t>RED 1P</t>
  </si>
  <si>
    <t>SOFA 1 PLAZA (PATAS PINTADAS)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t>
  </si>
  <si>
    <t>Alto:                  75  cm        Ancho:                    78 cm            Prof:                       72 cm</t>
  </si>
  <si>
    <t>RED 2P</t>
  </si>
  <si>
    <t>SOFA 2 PLAZAS (PATAS PINTADAS)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t>
  </si>
  <si>
    <t>Alto:                  75  cm        Ancho:                    135 cm            Prof:                       72 cm</t>
  </si>
  <si>
    <t>RED 3P</t>
  </si>
  <si>
    <t>SOFA 3 PLAZAS (PATAS PINTADAS)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t>
  </si>
  <si>
    <t>Alto:                  75  cm        Ancho:                    192 cm            Prof:                       72 cm</t>
  </si>
  <si>
    <t>SET 1P</t>
  </si>
  <si>
    <t>SOFA 1 PLAZA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bandastic entramado en ambos sentidos reforzado de 7 cms.
•Base tubular 2 ¼ x ¾ acabado pintura horneada.</t>
  </si>
  <si>
    <t>Alto:                  82  cm        Ancho:                    85 cm            Prof:                       78 cm</t>
  </si>
  <si>
    <t>SET 2P</t>
  </si>
  <si>
    <t>SOFA 2 PLAZAS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bandastic entramado en ambos sentidos reforzado de 7 cms.
•Base tubular 2 ¼ x ¾ acabado pintura horneada.</t>
  </si>
  <si>
    <t>Alto:                  82  cm        Ancho:                    145 cm            Prof:                       78 cm</t>
  </si>
  <si>
    <t>SET 3P</t>
  </si>
  <si>
    <t>Alto:                  82  cm        Ancho:                    205 cm            Prof:                       78 cm</t>
  </si>
  <si>
    <t xml:space="preserve">TAG 1C </t>
  </si>
  <si>
    <t>SOFA MODULAR CENTRAL 1 PLAZA SIN BRAZOS PATAS NEGRO MATE O CROMO •Estructura interna madera de pino de primera 22 mm sin nudos en puntos críticos, armada con pegamento blanco y grapa de acero 38 mm y ensamble con tornillo pavonado 8 x 2”
•Acojinamiento en espuma flexible densidad 24/35, respaldo densidad 20/35, brazos y costados densidad 17/45. Además, delcrón laminado cal. 150 para mayor confort.
•Soporte de asiento con bandastic entramado en ambos sentidos reforzado de 7 cms.
•Patas en acero tubular redondo conificado en color negro mate o cromo.</t>
  </si>
  <si>
    <t>Alto:                  70  cm        Ancho:                    70 cm            Prof:                       70 cm</t>
  </si>
  <si>
    <t>TAG 1E</t>
  </si>
  <si>
    <t>SOFA MODULAR ESQUINERO 1 PLAZA (BRAZO / RESPALDO) PATAS NEGRO MATE O CROMO •Estructura interna madera de pino de primera 22 mm sin nudos en puntos críticos, armada con pegamento blanco y grapa de acero 38 mm y ensamble con tornillo pavonado 8 x 2”
•Acojinamiento en espuma flexible densidad 24/35, respaldo densidad 20/35, brazos y costados densidad 17/45. Además, delcrón laminado cal. 150 para mayor confort.
•Soporte de asiento con bandastic entramado en ambos sentidos reforzado de 7 cms.
•Patas en acero tubular redondo conificado en color negro mate o cromo.</t>
  </si>
  <si>
    <t>TAG 1T</t>
  </si>
  <si>
    <t>SOFA TABURETE 1 PLAZA (SIN 
BRAZO, SIN RESPALDO) ) PATAS NEGRO MATE O CROMO •Estructura interna madera de pino de primera 22 mm sin nudos en puntos críticos, armada con pegamento blanco y grapa de acero 38 mm y ensamble con tornillo pavonado 8 x 2”
•Acojinamiento en espuma flexible densidad 24/35, respaldo densidad 20/35, brazos y costados densidad 17/45. Además, delcrón laminado cal. 150 para mayor confort.
•Soporte de asiento con bandastic entramado en ambos sentidos reforzado de 7 cms.
•Patas en acero tubular redondo conificado en color negro mate o cromo.</t>
  </si>
  <si>
    <t>Alto:                  70  cm        Ancho:                    70 cm            Prof:                       43 cm</t>
  </si>
  <si>
    <t>SKU 1P</t>
  </si>
  <si>
    <t>SOFA SKU 1 PLAZA 60 GRADOS
(REGATON OPCIONAL 1 O 3 
CMS) •Estructura interna madera de pino de primera 22 mm sin nudos en puntos críticos y triplay de pino 19 mm armada con pegamento blanco y grapa de acero 38 mm y ensamble con tornillo pavonado 8 x 2”, MDF 3 mm en curvas externas.
•Acojinamiento en asiento poliuretano flexible densidad 24/45, respaldo densidad 20/35 con delcrón laminado cal. 150.
•Soporte de asiento con tiras madera de pino 5 cm x 2 cm y tiras MDF 6 mm formando un tramado uniforme y resistente para mayor duración en alto tráfico.
•Regatón plástico de 1 cm altura color negro.</t>
  </si>
  <si>
    <t>Alto:                  57  cm        Ancho:                    91 cm            Prof:                       75 cm</t>
  </si>
  <si>
    <t>DROP 3P</t>
  </si>
  <si>
    <t>SOFA DROP 3 PLAZAS •Estructura interna madera de pino de primera 22 mm sin nudos en puntos críticos y triplay de pino 19 mm armada con pegamento blanco y grapa de 
acero 38 mm y ensamble con tornillo pavonado 8 x 2”, MDF 3 mm en curvas externas.
•Acojinamiento en asiento poliuretano flexible densidad 24/45, respaldo densidad 20/35 con delcrón laminado cal. 150.
•Soporte de asiento triplay de pino o MDF 18 mm con refuerzos.
•Regatón plástico de 1 cm altura color negro.</t>
  </si>
  <si>
    <t>Alto:                  78 cm        Ancho:                    250 cm            Prof:                       90 cm</t>
  </si>
  <si>
    <t>TAB 50</t>
  </si>
  <si>
    <t>TABURETE REDONDO, TRIANGULAR, HEXAGONAL O CUADRADO         •Estructura interna madera de pino de primera 22 mm sin nudos en puntos 
críticos y triplay de pino 19 mm armada con pegamento blanco y grapa de acero 38 mm, MDF 3 mm en curvas externas.
•Acojinamiento en asiento poliuretano flexible densidad 24/45 con delcrón laminado cal.150.
•Soporte de asiento triplay de pino o MDF 18 mm con refuerzos.
•Regatón plástico de 1 cm altura color negro</t>
  </si>
  <si>
    <t>Alto:                  50 cm        Ancho:                    50 cm            Prof:                       45 cm</t>
  </si>
  <si>
    <t xml:space="preserve">TAB 80 </t>
  </si>
  <si>
    <t>Alto:                  80 cm        Ancho:                    80 cm            Prof:                       45 cm</t>
  </si>
  <si>
    <t>ARROW</t>
  </si>
  <si>
    <t>TABURETE MODULAR SIMETRICO CON REGATONES •Estructura interna madera de pino de primera 22 mm sin nudos en puntos 
críticos y triplay de pino 19 mm armada con pegamento blanco y grapa de acero 38 mm, MDF 3 mm en curvasexternas.
•Acojinamiento en asiento poliuretano flexible densidad 24/45 con delcrón laminado cal. 150.
•Soporte de asiento triplay de pino o MDF 18 mm con refuerzos.
•Regatón plástico de 1 cm altura color negro</t>
  </si>
  <si>
    <t>Alto:                  45 cm        Ancho:                    122 cm            Prof:                       65 cm</t>
  </si>
  <si>
    <t>COFFEE</t>
  </si>
  <si>
    <t>Alto:                  61 cm        Ancho:                    106 cm            Prof:                       45 cm</t>
  </si>
  <si>
    <t>POL 80</t>
  </si>
  <si>
    <t>TABURETE POLIGONO IREGULAR  •Estructura interna madera de pino de primera 22 mm sin nudos en puntos 
críticos y triplay de pino 19 mm armada con pegamento blanco y grapa de acero 38 mm, MDF 3 mm en curvasexternas.
•Acojinamiento en asiento poliuretano flexible densidad 24/45 con delcrón laminado cal. 150.
•Soporte de asiento triplay de pino o MDF 18 mm con refuerzos.
•Regatón plástico de 1 cm altura color negro</t>
  </si>
  <si>
    <t>Alto:                  80 cm        Ancho:                    80 cm            Prof:                       55 cm</t>
  </si>
  <si>
    <t>POL 100</t>
  </si>
  <si>
    <t>Alto:                  35 cm        Ancho:                    100 cm            Prof:                       90 cm</t>
  </si>
  <si>
    <t>POL 180</t>
  </si>
  <si>
    <t>Alto:                  45 cm        Ancho:                    180 cm            Prof:                       85 cm</t>
  </si>
  <si>
    <t xml:space="preserve">ACABADOS DE TELAS </t>
  </si>
  <si>
    <r>
      <rPr>
        <rFont val="GeNEVEA"/>
        <b/>
        <color rgb="FF3F3F3F"/>
        <sz val="8.0"/>
      </rPr>
      <t xml:space="preserve">Gabinete Con Puertas Metalicas MC Blanco Desarmado.    </t>
    </r>
    <r>
      <rPr>
        <rFont val="GeNEVEA"/>
        <color rgb="FF3F3F3F"/>
        <sz val="8.0"/>
      </rPr>
      <t xml:space="preserve">                        *Se envía totalmente desarmado
*Estructura metálica calibre 22 con 4 estanterías ajustables.
*Agarradera metálica en la puerta derecha
*Peso soportado por cada entrepaño 30 kg distribuidos uniformemente                         .</t>
    </r>
  </si>
  <si>
    <t>Frente:90cm Alto:185cm Prof:40cm</t>
  </si>
  <si>
    <t>BLANCO</t>
  </si>
  <si>
    <r>
      <rPr>
        <rFont val="GeNEVEA"/>
        <b/>
        <color rgb="FF3F3F3F"/>
        <sz val="8.0"/>
      </rPr>
      <t xml:space="preserve">Gabinete Con Puertas Completas De Vidrio 1.80 MC Blanco Desarmado                                            * </t>
    </r>
    <r>
      <rPr>
        <rFont val="GeNEVEA"/>
        <color rgb="FF3F3F3F"/>
        <sz val="8.0"/>
      </rPr>
      <t>Se envía totalmente desarmado
*Armario de puerta abatible de acero con cristal.
*Estructura metálica calibre 22 con 4 estanterías ajustables.
*Cristal de 5 mm
*Agarradera metálica
*Peso soportado por cada entrepaño 30 kg distribuidos uniformemente</t>
    </r>
  </si>
  <si>
    <r>
      <rPr>
        <rFont val="GeNEVEA"/>
        <b/>
        <color rgb="FF3F3F3F"/>
        <sz val="8.0"/>
      </rPr>
      <t>Gabinete Combinado Con Puertas De Vidrio 1.80 MC Blanco Desarmado.                                        *</t>
    </r>
    <r>
      <rPr>
        <rFont val="GeNEVEA"/>
        <color rgb="FF3F3F3F"/>
        <sz val="8.0"/>
      </rPr>
      <t>Se envía totalmente desarmado
*Recubrimiento en pintura en polvo color blanco.
*Peso soportado por cada entrepaño 30 kg distribuidos uniformemente
4 puertas con cerradura</t>
    </r>
  </si>
  <si>
    <r>
      <rPr>
        <rFont val="GeNEVEA"/>
        <b/>
        <color rgb="FF3F3F3F"/>
        <sz val="8.0"/>
      </rPr>
      <t xml:space="preserve">Locker metalico 12 Puertas MC Blanco Desarmado  </t>
    </r>
    <r>
      <rPr>
        <rFont val="GeNEVEA"/>
        <color rgb="FF3F3F3F"/>
        <sz val="8.0"/>
      </rPr>
      <t xml:space="preserve">                                    Lockers metálicos para opciones de almacenamiento para varios usuarios. Su estructura y calibre le dan una estructura durable a costo accesible.</t>
    </r>
  </si>
  <si>
    <r>
      <rPr>
        <rFont val="GeNEVEA"/>
        <b/>
        <color rgb="FF3F3F3F"/>
        <sz val="8.0"/>
      </rPr>
      <t xml:space="preserve">Locker metalico 24 Puertas MC Blanco Desarmado.                  </t>
    </r>
    <r>
      <rPr>
        <rFont val="GeNEVEA"/>
        <b val="0"/>
        <color rgb="FF3F3F3F"/>
        <sz val="8.0"/>
      </rPr>
      <t>Lockers metálicos para opciones de almacenamiento para varios usuarios. Su estructura y calibre le dan una estructura durable a costo accesible</t>
    </r>
  </si>
  <si>
    <r>
      <rPr>
        <rFont val="GeNEVEA"/>
        <b/>
        <color rgb="FF3F3F3F"/>
        <sz val="8.0"/>
      </rPr>
      <t xml:space="preserve">Gabinete Con Puertas Metalicas 1.80 MC Blanco Armado     </t>
    </r>
    <r>
      <rPr>
        <rFont val="GeNEVEA"/>
        <color rgb="FF3F3F3F"/>
        <sz val="8.0"/>
      </rPr>
      <t xml:space="preserve">                                Los Gabinetes ofrecen una gran capacidad y resistencia. Hay diseños con entrepaños ajustables, ademas de diferentes alturas para que se pueda acondicionar el espacio a la medida.</t>
    </r>
  </si>
  <si>
    <r>
      <rPr>
        <rFont val="GeNEVEA"/>
        <b/>
        <color rgb="FF3F3F3F"/>
        <sz val="8.0"/>
      </rPr>
      <t xml:space="preserve">Gabinete Con Puertas Completas De Vidrio 1.80 MC Blanco Armado. </t>
    </r>
    <r>
      <rPr>
        <rFont val="GeNEVEA"/>
        <color rgb="FF3F3F3F"/>
        <sz val="8.0"/>
      </rPr>
      <t xml:space="preserve">                Los Gabinetes ofrecen una gran capacidad y resistencia. Hay diseños con entrepaños ajustables, ademas de diferentes alturas para que se pueda acondicionar el espacio a la medida.</t>
    </r>
  </si>
  <si>
    <r>
      <rPr>
        <rFont val="GeNEVEA"/>
        <b/>
        <color rgb="FF3F3F3F"/>
        <sz val="8.0"/>
      </rPr>
      <t xml:space="preserve">Gabinete Combinado Con Puertas De Vidrio 1.80 MC Blanco Armado. </t>
    </r>
    <r>
      <rPr>
        <rFont val="GeNEVEA"/>
        <color rgb="FF3F3F3F"/>
        <sz val="8.0"/>
      </rPr>
      <t>Los Gabinetes ofrecen una gran capacidad y resistencia. Hay diseños con entrepaños ajustables, ademas de diferentes alturas para que se pueda acondicionar el espacio a la medid</t>
    </r>
    <r>
      <rPr>
        <rFont val="GeNEVEA"/>
        <b/>
        <color rgb="FF3F3F3F"/>
        <sz val="8.0"/>
      </rPr>
      <t>a</t>
    </r>
  </si>
  <si>
    <r>
      <rPr>
        <rFont val="GeNEVEA"/>
        <b/>
        <color rgb="FF3F3F3F"/>
        <sz val="8.0"/>
      </rPr>
      <t>Mesa plegable redonda, plastico blanco</t>
    </r>
    <r>
      <rPr>
        <rFont val="GeNEVEA"/>
        <color rgb="FF3F3F3F"/>
        <sz val="8.0"/>
      </rPr>
      <t>. 
*Fabricada en plástico blanco.
*Estructura metálica calibre 20.</t>
    </r>
  </si>
  <si>
    <t>Frente:152cm Alto:75cm Prof:152cm</t>
  </si>
  <si>
    <r>
      <rPr>
        <rFont val="GeNEVEA"/>
        <b/>
        <color rgb="FF3F3F3F"/>
        <sz val="8.0"/>
      </rPr>
      <t xml:space="preserve">Mesa plegable rectangular 
plastico blanco. </t>
    </r>
    <r>
      <rPr>
        <rFont val="GeNEVEA"/>
        <color rgb="FF3F3F3F"/>
        <sz val="8.0"/>
      </rPr>
      <t xml:space="preserve">                                  .
*Fácil de transportar.
*Fabricada en plástico blanco.
*Estructura metálica Cal. 20.</t>
    </r>
  </si>
  <si>
    <t>Frente:76cm  Prof:244cm</t>
  </si>
  <si>
    <r>
      <rPr>
        <rFont val="GeNEVEA"/>
        <b/>
        <color rgb="FF3F3F3F"/>
        <sz val="8.0"/>
      </rPr>
      <t xml:space="preserve">Mesa plegable rectangular 2 secciones
plastico blanco     </t>
    </r>
    <r>
      <rPr>
        <rFont val="GeNEVEA"/>
        <color rgb="FF3F3F3F"/>
        <sz val="8.0"/>
      </rPr>
      <t xml:space="preserve">                             *Mesa plegable doblable de 2 secciones.                                         *Fácil de transportar.
*Fabricada en plástico blanco.
*Estructura metálica Cal. 20.</t>
    </r>
  </si>
  <si>
    <t>Frente:183cm Alto:76cm Prof:76cm</t>
  </si>
  <si>
    <r>
      <rPr>
        <rFont val="GeNEVEA"/>
        <b/>
        <color rgb="FF3F3F3F"/>
        <sz val="8.0"/>
      </rPr>
      <t>Archivero 2 Gavetas Horizontal serie 400</t>
    </r>
    <r>
      <rPr>
        <rFont val="GeNEVEA"/>
        <color rgb="FF3F3F3F"/>
        <sz val="8.0"/>
      </rPr>
      <t>.                                                *Estructura metálica reforzada.
*Correderas de suspensión embalinada
*Dos rieles colgantes ajustables por gaveta.
*Acomodo intercambiable en carta | oficio y A4.
*Inhibidor de seguridad para evitar la apertura de más de una gaveta al mismo tiempo.
*Capacidad de carga 38.55 kg por cajón.</t>
    </r>
  </si>
  <si>
    <t>Frente:76.2 cm       Alto:72cm Prof:48.9cm</t>
  </si>
  <si>
    <t>GRIS, NEGRO, ARENA</t>
  </si>
  <si>
    <r>
      <rPr>
        <rFont val="GeNEVEA"/>
        <b/>
        <color rgb="FF3F3F3F"/>
        <sz val="8.0"/>
      </rPr>
      <t xml:space="preserve">Archivero 4 Gavetas Horizontal 434L serie400   </t>
    </r>
    <r>
      <rPr>
        <rFont val="GeNEVEA"/>
        <color rgb="FF3F3F3F"/>
        <sz val="8.0"/>
      </rPr>
      <t xml:space="preserve">                                *Estructura metálica reforzada.
*Correderas de suspensión embalinada
*Dos rieles colgantes ajustables por gaveta.
*Acomodo intercambiable en carta | oficio y A4.
*Inhibidor de seguridad para evitar la apertura de más de una gaveta al mismo tiempo.
*Capacidad de carga 38.55 kg por cajón</t>
    </r>
  </si>
  <si>
    <t>Frente:76.2 cm       Alto:135.26cm Prof:48.9cm</t>
  </si>
  <si>
    <t>GRIS, NEGRO</t>
  </si>
  <si>
    <r>
      <rPr>
        <rFont val="GeNEVEA"/>
        <b/>
        <color rgb="FF3F3F3F"/>
        <sz val="8.0"/>
      </rPr>
      <t xml:space="preserve">Archivero 2 Gavetas Vertical 510 </t>
    </r>
    <r>
      <rPr>
        <rFont val="GeNEVEA"/>
        <color rgb="FF3F3F3F"/>
        <sz val="8.0"/>
      </rPr>
      <t xml:space="preserve">
*Suspensión de 3 puntos que permite abrir completamente la gaveta.
*Correderas de extensión tipo cama de baleros.
*Jaladera de acción positiva con botón de seguridad.
*Portaetiqueta de identificación en cada gaveta.
*Gavetas con costados metálicos altos para colocar carpetas colgantes.
Capacidad de almacenamiento: 59.69 cm.</t>
    </r>
  </si>
  <si>
    <t>Frente:46.35 cm       Alto:73.66cm Prof:63.5cm</t>
  </si>
  <si>
    <t xml:space="preserve">GRIS, NEGRO </t>
  </si>
  <si>
    <r>
      <rPr>
        <rFont val="GeNEVEA"/>
        <b/>
        <color rgb="FF3F3F3F"/>
        <sz val="8.0"/>
      </rPr>
      <t xml:space="preserve">Archivero 4 Gavetas Vertical 514CP.4                                            </t>
    </r>
    <r>
      <rPr>
        <rFont val="GeNEVEA"/>
        <color rgb="FF3F3F3F"/>
        <sz val="8.0"/>
      </rPr>
      <t xml:space="preserve"> 
*Gavetas con costados metálicos altos para poner carpetas colgantes.
*Suspensión de 3 puntos que permite abrir el 100% de la gaveta.
*Correderas con 10 baleros suaves.
*Identificador en cada gaveta.
</t>
    </r>
  </si>
  <si>
    <t>Frente:46.35 cm       Alto:132cm Prof:63.5cm</t>
  </si>
  <si>
    <r>
      <rPr>
        <rFont val="GeNEVEA"/>
        <b/>
        <color rgb="FF3F3F3F"/>
        <sz val="8.0"/>
      </rPr>
      <t xml:space="preserve">Archivero 2 gavetas vertical nova. </t>
    </r>
    <r>
      <rPr>
        <rFont val="GeNEVEA"/>
        <color rgb="FF3F3F3F"/>
        <sz val="8.0"/>
      </rPr>
      <t xml:space="preserve">          *Estructura costados tapa y zoclo fabricados a base lámina rolada.                                                                      *Porta etiquetas fabricada a base de poliestireno de mediano impacto con lenguetas integradas para sujetarse al frente con logotipo de fabrica estampado.
*Cuerpo del archivero fabricado en .
Gaveta con jaladera embutida.
*Jaladera con remache en calibre 22
*Porta etiquetas plástico color negro al frente.
</t>
    </r>
  </si>
  <si>
    <t>Frente:46cm       Alto:74cm Prof:70cm</t>
  </si>
  <si>
    <t>ARENA, NEGRO</t>
  </si>
  <si>
    <r>
      <rPr>
        <rFont val="GeNEVEA"/>
        <b/>
        <color rgb="FF3F3F3F"/>
        <sz val="8.0"/>
      </rPr>
      <t xml:space="preserve">Archivero Billy    </t>
    </r>
    <r>
      <rPr>
        <rFont val="GeNEVEA"/>
        <color rgb="FF3F3F3F"/>
        <sz val="8.0"/>
      </rPr>
      <t xml:space="preserve">                       *Archivero de 3 cajones de aspecto elegante con diseño de esquina redondeada.                               *Archivero fabricado en acero forjado de alta calidad en su conjunto, de estructura resistente.
*La capacidad de carga del archivero es de 150 kg.
*Adecuado para poner impresora en la parte superior.                            *Archivero de 3 cajones tamaño carta.
</t>
    </r>
  </si>
  <si>
    <t>Frente:40cm       Alto:60cm Prof:50cm</t>
  </si>
  <si>
    <t>BLANCO, OXFORD</t>
  </si>
  <si>
    <r>
      <rPr>
        <rFont val="GeNEVEA"/>
        <b/>
        <color rgb="FF3F3F3F"/>
        <sz val="8.0"/>
      </rPr>
      <t xml:space="preserve">Gabinete Universal Reforzado   </t>
    </r>
    <r>
      <rPr>
        <rFont val="GeNEVEA"/>
        <color rgb="FF3F3F3F"/>
        <sz val="8.0"/>
      </rPr>
      <t xml:space="preserve">     *Charola fabricada en lámina rolada en frío calibre 22 con doblez perimetral en forma de "u" para evitar pandeos o flecheos con ranuras en los extremos para recepción de lengüeta.
*Manija con chapa de cierre en tres puntos con mecanismo fabricada a base de varilla cold roller de 1/4".
*Techo y piso con perforación ovalada para recepción de mecanismo con un diámetro de 9/32 x 1/2".</t>
    </r>
  </si>
  <si>
    <t>Frente:87cm       Alto:180cm Prof:39cm</t>
  </si>
  <si>
    <t>ARENA, NEGRO, PLATINO</t>
  </si>
  <si>
    <r>
      <rPr>
        <rFont val="GeNEVEA"/>
        <b/>
        <color rgb="FF3F3F3F"/>
        <sz val="8.0"/>
      </rPr>
      <t xml:space="preserve">Gabinete Universal Especial   </t>
    </r>
    <r>
      <rPr>
        <rFont val="GeNEVEA"/>
        <color rgb="FF3F3F3F"/>
        <sz val="8.0"/>
      </rPr>
      <t xml:space="preserve">      *Charola con dobles perimetral en forma de “U” para evitar pandeos o flechas con ranuras en los extremos para recepción de lengüeta. Calibre 24.
*Puertas con un refuerzo en calibre 24, con bocado para la recepción de la chapa embutida.                                      *Con soportes de charola en forma angular en lámina rolada en frío calibre 22 para soporte charola. Con 8 niveles de 15 cm de separación.</t>
    </r>
  </si>
  <si>
    <r>
      <rPr>
        <rFont val="GeNEVEA"/>
        <b/>
        <color rgb="FF3F3F3F"/>
        <sz val="8.0"/>
      </rPr>
      <t xml:space="preserve">Locker 1 puerta  </t>
    </r>
    <r>
      <rPr>
        <rFont val="GeNEVEA"/>
        <color rgb="FF3F3F3F"/>
        <sz val="8.0"/>
      </rPr>
      <t xml:space="preserve">                          *Lamina de acero rolada en frío calibre 24.
*Base metálica tipo zoclo de 5 cm.
*Acabado grofado.
*Capacidad de entrepaño: 20 kg acomodado uniformemente                               </t>
    </r>
  </si>
  <si>
    <t>Frente:38cm       Alto:180cm Prof:37cm</t>
  </si>
  <si>
    <t xml:space="preserve"> ARENA, GRIS</t>
  </si>
  <si>
    <r>
      <rPr>
        <rFont val="GeNEVEA"/>
        <b/>
        <color rgb="FF3F3F3F"/>
        <sz val="8.0"/>
      </rPr>
      <t xml:space="preserve">Locker 2 puertas. </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</si>
  <si>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 xml:space="preserve">Locker 3 puertas. </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</si>
  <si>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Locker 4 puertas.</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</si>
  <si>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 xml:space="preserve">Locker 5 puertas. </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</si>
  <si>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 xml:space="preserve">Locker 2 puertas perforado.   </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</si>
  <si>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Locker 3 puertas perforado</t>
    </r>
    <r>
      <rPr>
        <rFont val="GeNEVEA"/>
        <color rgb="FF3F3F3F"/>
        <sz val="8.0"/>
      </rPr>
      <t xml:space="preserve">.     *Lamina de acero rolada en frío calibre 24.
*Base metálica tipo zoclo de 5 cm.
*Acabado grofado.
*Capacidad de entrepaño: 20 kg acomodado uniformemente                                                               </t>
    </r>
  </si>
  <si>
    <t>NEGRO, ARENA, GRIS</t>
  </si>
  <si>
    <r>
      <rPr>
        <rFont val="GeNEVEA"/>
        <b/>
        <color rgb="FF3F3F3F"/>
        <sz val="8.0"/>
      </rPr>
      <t xml:space="preserve">Locker 4 puertas perforado.  </t>
    </r>
    <r>
      <rPr>
        <rFont val="GeNEVEA"/>
        <color rgb="FF3F3F3F"/>
        <sz val="8.0"/>
      </rPr>
      <t xml:space="preserve">*Lamina de acero rolada en frío calibre 24.
*Base metálica tipo zoclo de 5 cm.
*Acabado grofado.
*Capacidad de entrepaño: 20 kg acomodado uniformemente    </t>
    </r>
    <r>
      <rPr>
        <rFont val="GeNEVEA"/>
        <b/>
        <color rgb="FF3F3F3F"/>
        <sz val="8.0"/>
      </rPr>
      <t xml:space="preserve">     </t>
    </r>
    <r>
      <rPr>
        <rFont val="GeNEVEA"/>
        <color rgb="FF3F3F3F"/>
        <sz val="8.0"/>
      </rPr>
      <t xml:space="preserve">                         </t>
    </r>
  </si>
  <si>
    <r>
      <rPr>
        <rFont val="GeNEVEA"/>
        <b/>
        <color rgb="FF3F3F3F"/>
        <sz val="8.0"/>
      </rPr>
      <t xml:space="preserve">Locker 5 puertas perforado. </t>
    </r>
    <r>
      <rPr>
        <rFont val="GeNEVEA"/>
        <color rgb="FF3F3F3F"/>
        <sz val="8.0"/>
      </rPr>
      <t xml:space="preserve">     *Lamina de acero rolada en frío calibre 24.
*Base metálica tipo zoclo de 5 cm.
*Acabado grofado.
*Capacidad de entrepaño: 20 kg acomodado uniformemente        </t>
    </r>
  </si>
  <si>
    <r>
      <rPr>
        <rFont val="GeNEVEA"/>
        <b/>
        <color rgb="FF3F3F3F"/>
        <sz val="8.0"/>
      </rPr>
      <t>Big Elephant Rack con Aglomerado.</t>
    </r>
    <r>
      <rPr>
        <rFont val="GeNEVEA"/>
        <color rgb="FF3F3F3F"/>
        <sz val="8.0"/>
      </rPr>
      <t xml:space="preserve">       *3 Niveles.
*Cap. de carga de 900 Kg por nivel.
*Ajuste de entrepaño cada 1 1/2.
*Diferentes tipos de armado.
*Armado Cal. 14.
*Entrepaño de aglomerado de 16mm.                    </t>
    </r>
  </si>
  <si>
    <t>Frente:183cm       Alto:183cm Prof:61cm</t>
  </si>
  <si>
    <t>BEIGE</t>
  </si>
  <si>
    <r>
      <rPr>
        <rFont val="GeNEVEA"/>
        <b/>
        <color rgb="FF3F3F3F"/>
        <sz val="8.0"/>
      </rPr>
      <t xml:space="preserve">Maximus Elephant Rack con Aglomerado.     </t>
    </r>
    <r>
      <rPr>
        <rFont val="GeNEVEA"/>
        <color rgb="FF3F3F3F"/>
        <sz val="8.0"/>
      </rPr>
      <t xml:space="preserve">                                        *Elephant rack con aglomerado 
*Soporta un peso de 450 KG por nivel                      </t>
    </r>
  </si>
  <si>
    <t>Frente:122cm       Alto:183cm Prof:45cm</t>
  </si>
  <si>
    <t>ARENA</t>
  </si>
  <si>
    <r>
      <rPr>
        <rFont val="GeNEVEA"/>
        <b/>
        <color rgb="FF3F3F3F"/>
        <sz val="8.0"/>
      </rPr>
      <t>Elephant Rack 120 con Aglomerado.</t>
    </r>
    <r>
      <rPr>
        <rFont val="GeNEVEA"/>
        <color rgb="FF3F3F3F"/>
        <sz val="8.0"/>
      </rPr>
      <t xml:space="preserve">       *5 niveles
*Capacidad de carga de 120 kg por nivel.
*Ajuste de entrepaño cada 1 ½”
*Entrepaño aglomerado de 16 mm                     </t>
    </r>
  </si>
  <si>
    <r>
      <rPr>
        <rFont val="GeNEVEA"/>
        <b/>
        <color rgb="FF3F3F3F"/>
        <sz val="8.0"/>
      </rPr>
      <t xml:space="preserve">Estante Metálico Rivet de 4 Repisas de Madera 20995 </t>
    </r>
    <r>
      <rPr>
        <rFont val="GeNEVEA"/>
        <color rgb="FF3F3F3F"/>
        <sz val="8.0"/>
      </rPr>
      <t xml:space="preserve">                                  
*Sistema de armado sin tornillos.           *Él anaquel metálico de 4 repisas resiste hasta 1500 kg de peso bien distribuido entre las 4 repisas.              </t>
    </r>
  </si>
  <si>
    <t>Frente:91cm       Alto:152cm Prof:46cm</t>
  </si>
  <si>
    <t>ALUMINIO</t>
  </si>
  <si>
    <r>
      <rPr>
        <rFont val="GeNEVEA"/>
        <b/>
        <color rgb="FF3F3F3F"/>
        <sz val="8.0"/>
      </rPr>
      <t xml:space="preserve">Estante Metálico Rivet de 4 Repisas de rejilla  20995   </t>
    </r>
    <r>
      <rPr>
        <rFont val="GeNEVEA"/>
        <color rgb="FF3F3F3F"/>
        <sz val="8.0"/>
      </rPr>
      <t xml:space="preserve">                                
*Sistema de armado sin tornillos.           *Él anaquel metálico de 4 repisas resiste hasta 1500 kg de peso bien distribuido entre las 4 repisas.              </t>
    </r>
  </si>
  <si>
    <r>
      <rPr>
        <rFont val="GeNEVEA"/>
        <b/>
        <color rgb="FF3F3F3F"/>
        <sz val="8.0"/>
      </rPr>
      <t xml:space="preserve">Estante Metálico Rivet de 5 Repisas de Madera 17313.   </t>
    </r>
    <r>
      <rPr>
        <rFont val="GeNEVEA"/>
        <color rgb="FF3F3F3F"/>
        <sz val="8.0"/>
      </rPr>
      <t xml:space="preserve">                           *Sistema de armado sin tornillos.            *Él anaquel metálico de 5 repisas resiste hasta 1700 kg de peso bien distribuido entre las 5 repisas.
*Puede ser armado de manera vertical u horizontal.             </t>
    </r>
  </si>
  <si>
    <t>Frente:122cm       Alto:183cm Prof:46cm</t>
  </si>
  <si>
    <r>
      <rPr>
        <rFont val="GeNEVEA"/>
        <b/>
        <color rgb="FF3F3F3F"/>
        <sz val="8.0"/>
      </rPr>
      <t xml:space="preserve">Banca Airport Ofik 3 Plazas Silver Gray SJ8203   </t>
    </r>
    <r>
      <rPr>
        <rFont val="GeNEVEA"/>
        <color rgb="FF3F3F3F"/>
        <sz val="8.0"/>
      </rPr>
      <t xml:space="preserve">              
*Acabado en una sola pieza de lámina de acero calibre 14 multiperforada para permitir el paso de líquidos.
*Diseño con ergonómico | metálica cromada y pulida.                                                         </t>
    </r>
  </si>
  <si>
    <t>Frente:177cm       Alto:77cm Prof:68cm</t>
  </si>
</sst>
</file>

<file path=xl/styles.xml><?xml version="1.0" encoding="utf-8"?>
<styleSheet xmlns="http://schemas.openxmlformats.org/spreadsheetml/2006/main" xmlns:x14ac="http://schemas.microsoft.com/office/spreadsheetml/2009/9/ac" xmlns:mc="http://schemas.openxmlformats.org/markup-compatibility/2006">
  <numFmts count="6">
    <numFmt numFmtId="164" formatCode="D/M/YYYY"/>
    <numFmt numFmtId="165" formatCode="_-&quot;$&quot;* #,##0.00_-;\-&quot;$&quot;* #,##0.00_-;_-&quot;$&quot;* &quot;-&quot;??_-;_-@"/>
    <numFmt numFmtId="166" formatCode="_-&quot;$&quot;* #,##0_-;\-&quot;$&quot;* #,##0_-;_-&quot;$&quot;* &quot;-&quot;??_-;_-@"/>
    <numFmt numFmtId="167" formatCode="_-* #,##0.00_-;\-* #,##0.00_-;_-* &quot;-&quot;??_-;_-@"/>
    <numFmt numFmtId="168" formatCode="&quot;$&quot;#,##0;[Red]\-&quot;$&quot;#,##0"/>
    <numFmt numFmtId="169" formatCode="&quot;$&quot;#,##0.00;[Red]\-&quot;$&quot;#,##0.00"/>
  </numFmts>
  <fonts count="51">
    <font>
      <sz val="11.0"/>
      <color theme="1"/>
      <name val="Aptos Narrow"/>
      <scheme val="minor"/>
    </font>
    <font>
      <sz val="12.0"/>
      <color rgb="FF3F3F3F"/>
      <name val="Arial"/>
    </font>
    <font>
      <b/>
      <sz val="14.0"/>
      <color theme="1"/>
      <name val="Aptos Narrow"/>
    </font>
    <font>
      <sz val="11.0"/>
      <color theme="1"/>
      <name val="Aptos Narrow"/>
    </font>
    <font>
      <sz val="12.0"/>
      <color theme="1"/>
      <name val="Arial"/>
    </font>
    <font>
      <sz val="8.0"/>
      <color rgb="FF02538A"/>
      <name val="Arial"/>
    </font>
    <font>
      <b/>
      <sz val="9.0"/>
      <color theme="1"/>
      <name val="Arial"/>
    </font>
    <font>
      <sz val="9.0"/>
      <color theme="1"/>
      <name val="Arial"/>
    </font>
    <font>
      <u/>
      <sz val="10.0"/>
      <color rgb="FF0000FF"/>
      <name val="Verdana"/>
    </font>
    <font>
      <b/>
      <sz val="14.0"/>
      <color theme="0"/>
      <name val="Kalinga"/>
    </font>
    <font>
      <b/>
      <sz val="12.0"/>
      <color theme="1"/>
      <name val="Kalinga"/>
    </font>
    <font>
      <sz val="12.0"/>
      <color theme="1"/>
      <name val="Kalinga"/>
    </font>
    <font>
      <sz val="9.0"/>
      <color rgb="FF124A97"/>
      <name val="Arial"/>
    </font>
    <font>
      <sz val="9.0"/>
      <color rgb="FF3F3F3F"/>
      <name val="Arial"/>
    </font>
    <font>
      <b/>
      <sz val="11.0"/>
      <color theme="1"/>
      <name val="Arial"/>
    </font>
    <font/>
    <font>
      <b/>
      <sz val="10.0"/>
      <color rgb="FF002060"/>
      <name val="Arial"/>
    </font>
    <font>
      <b/>
      <sz val="8.0"/>
      <color rgb="FFFFFFFF"/>
      <name val="Arial"/>
    </font>
    <font>
      <b/>
      <sz val="10.0"/>
      <color theme="0"/>
      <name val="Arial"/>
    </font>
    <font>
      <b/>
      <sz val="9.0"/>
      <color theme="1"/>
      <name val="Arimo"/>
    </font>
    <font>
      <sz val="9.0"/>
      <color theme="1"/>
      <name val="Arimo"/>
    </font>
    <font>
      <u/>
      <sz val="10.0"/>
      <color rgb="FF0000FF"/>
      <name val="Verdana"/>
    </font>
    <font>
      <color theme="1"/>
      <name val="Aptos Narrow"/>
      <scheme val="minor"/>
    </font>
    <font>
      <u/>
      <sz val="10.0"/>
      <color rgb="FF0000FF"/>
      <name val="Verdana"/>
    </font>
    <font>
      <u/>
      <sz val="10.0"/>
      <color rgb="FF0000FF"/>
      <name val="Verdana"/>
    </font>
    <font>
      <b/>
      <sz val="8.0"/>
      <color theme="1"/>
      <name val="Arial"/>
    </font>
    <font>
      <sz val="12.0"/>
      <color rgb="FF3F3F3F"/>
      <name val="Kalinga"/>
    </font>
    <font>
      <b/>
      <sz val="8.0"/>
      <color theme="0"/>
      <name val="Arial"/>
    </font>
    <font>
      <sz val="10.0"/>
      <color theme="1"/>
      <name val="Verdana"/>
    </font>
    <font>
      <sz val="8.0"/>
      <color rgb="FF3F3F3F"/>
      <name val="Arimo"/>
    </font>
    <font>
      <b/>
      <sz val="8.0"/>
      <color rgb="FF3F3F3F"/>
      <name val="Arimo"/>
    </font>
    <font>
      <sz val="8.0"/>
      <color rgb="FF3F3F3F"/>
      <name val="GeNEVEA"/>
    </font>
    <font>
      <sz val="8.0"/>
      <color rgb="FF565656"/>
      <name val="Arial"/>
    </font>
    <font>
      <b/>
      <sz val="10.0"/>
      <color theme="1"/>
      <name val="Verdana"/>
    </font>
    <font>
      <u/>
      <sz val="10.0"/>
      <color theme="1"/>
      <name val="Verdana"/>
    </font>
    <font>
      <u/>
      <sz val="10.0"/>
      <color rgb="FF0000FF"/>
      <name val="Verdana"/>
    </font>
    <font>
      <u/>
      <sz val="10.0"/>
      <color rgb="FF0000FF"/>
      <name val="Verdana"/>
    </font>
    <font>
      <sz val="7.0"/>
      <color theme="1"/>
      <name val="Arial"/>
    </font>
    <font>
      <b/>
      <sz val="8.0"/>
      <color theme="1"/>
      <name val="Arimo"/>
    </font>
    <font>
      <u/>
      <sz val="9.0"/>
      <color theme="1"/>
      <name val="Arial"/>
    </font>
    <font>
      <b/>
      <sz val="12.0"/>
      <color rgb="FF595959"/>
      <name val="Aptos Narrow"/>
    </font>
    <font>
      <sz val="12.0"/>
      <color rgb="FF595959"/>
      <name val="Aptos Narrow"/>
    </font>
    <font>
      <sz val="12.0"/>
      <color theme="1"/>
      <name val="Aptos Narrow"/>
    </font>
    <font>
      <sz val="12.0"/>
      <color rgb="FF3F3F3F"/>
      <name val="Aptos Narrow"/>
    </font>
    <font>
      <sz val="11.0"/>
      <color rgb="FFA5A5A5"/>
      <name val="Aptos Narrow"/>
    </font>
    <font>
      <b/>
      <sz val="12.0"/>
      <color rgb="FF3F3F3F"/>
      <name val="Aptos Narrow"/>
    </font>
    <font>
      <sz val="11.0"/>
      <color theme="0"/>
      <name val="Aptos Narrow"/>
    </font>
    <font>
      <b/>
      <sz val="12.0"/>
      <color theme="1"/>
      <name val="Aptos Narrow"/>
    </font>
    <font>
      <b/>
      <sz val="16.0"/>
      <color rgb="FF595959"/>
      <name val="Aptos Narrow"/>
    </font>
    <font>
      <u/>
      <sz val="10.0"/>
      <color rgb="FF0000FF"/>
      <name val="Verdana"/>
    </font>
    <font>
      <b/>
      <sz val="8.0"/>
      <color rgb="FF3F3F3F"/>
      <name val="GeNEVEA"/>
    </font>
  </fonts>
  <fills count="13">
    <fill>
      <patternFill patternType="none"/>
    </fill>
    <fill>
      <patternFill patternType="lightGray"/>
    </fill>
    <fill>
      <patternFill patternType="solid">
        <fgColor theme="0"/>
        <bgColor theme="0"/>
      </patternFill>
    </fill>
    <fill>
      <patternFill patternType="solid">
        <fgColor rgb="FF00263B"/>
        <bgColor rgb="FF00263B"/>
      </patternFill>
    </fill>
    <fill>
      <patternFill patternType="solid">
        <fgColor rgb="FFFFFFFF"/>
        <bgColor rgb="FFFFFFFF"/>
      </patternFill>
    </fill>
    <fill>
      <patternFill patternType="solid">
        <fgColor rgb="FFFFFF00"/>
        <bgColor rgb="FFFFFF00"/>
      </patternFill>
    </fill>
    <fill>
      <patternFill patternType="solid">
        <fgColor rgb="FFFAE2D5"/>
        <bgColor rgb="FFFAE2D5"/>
      </patternFill>
    </fill>
    <fill>
      <patternFill patternType="solid">
        <fgColor rgb="FFCAEDFB"/>
        <bgColor rgb="FFCAEDFB"/>
      </patternFill>
    </fill>
    <fill>
      <patternFill patternType="solid">
        <fgColor rgb="FFD0D0D0"/>
        <bgColor rgb="FFD0D0D0"/>
      </patternFill>
    </fill>
    <fill>
      <patternFill patternType="solid">
        <fgColor rgb="FFE8E8E8"/>
        <bgColor rgb="FFE8E8E8"/>
      </patternFill>
    </fill>
    <fill>
      <patternFill patternType="solid">
        <fgColor rgb="FFF2F2F2"/>
        <bgColor rgb="FFF2F2F2"/>
      </patternFill>
    </fill>
    <fill>
      <patternFill patternType="solid">
        <fgColor rgb="FFF6C6AC"/>
        <bgColor rgb="FFF6C6AC"/>
      </patternFill>
    </fill>
    <fill>
      <patternFill patternType="solid">
        <fgColor rgb="FFDBE9F7"/>
        <bgColor rgb="FFDBE9F7"/>
      </patternFill>
    </fill>
  </fills>
  <borders count="33">
    <border/>
    <border>
      <left/>
      <right/>
      <top/>
      <bottom/>
    </border>
    <border>
      <left/>
      <top/>
      <bottom/>
    </border>
    <border>
      <right/>
      <top/>
      <bottom/>
    </border>
    <border>
      <left style="thin">
        <color rgb="FF000000"/>
      </left>
      <right style="thin">
        <color rgb="FF000000"/>
      </right>
      <top style="thin">
        <color rgb="FF000000"/>
      </top>
      <bottom style="thin">
        <color rgb="FF000000"/>
      </bottom>
    </border>
    <border>
      <left style="thin">
        <color rgb="FF000000"/>
      </left>
      <right/>
      <top style="thin">
        <color rgb="FF000000"/>
      </top>
      <bottom style="thin">
        <color rgb="FF000000"/>
      </bottom>
    </border>
    <border>
      <left style="hair">
        <color rgb="FF000000"/>
      </left>
      <right/>
      <top/>
      <bottom/>
    </border>
    <border>
      <left/>
      <right/>
      <top style="thin">
        <color rgb="FF000000"/>
      </top>
      <bottom style="thin">
        <color rgb="FF000000"/>
      </bottom>
    </border>
    <border>
      <left style="thin">
        <color rgb="FF000000"/>
      </left>
      <right style="thin">
        <color rgb="FF000000"/>
      </right>
      <top style="thin">
        <color rgb="FF000000"/>
      </top>
      <bottom/>
    </border>
    <border>
      <left style="thin">
        <color rgb="FF000000"/>
      </left>
      <right style="thin">
        <color rgb="FF000000"/>
      </right>
      <top style="thin">
        <color rgb="FF000000"/>
      </top>
    </border>
    <border>
      <left style="thin">
        <color rgb="FF000000"/>
      </left>
      <right style="hair">
        <color rgb="FF969696"/>
      </right>
      <top style="thin">
        <color rgb="FF000000"/>
      </top>
    </border>
    <border>
      <left style="hair">
        <color rgb="FF000000"/>
      </left>
      <top/>
      <bottom/>
    </border>
    <border>
      <top/>
      <bottom/>
    </border>
    <border>
      <left/>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left style="thin">
        <color rgb="FF000000"/>
      </left>
      <top style="thin">
        <color rgb="FF000000"/>
      </top>
      <bottom style="thin">
        <color rgb="FF000000"/>
      </bottom>
    </border>
    <border>
      <top style="thin">
        <color rgb="FF000000"/>
      </top>
      <bottom style="thin">
        <color rgb="FF000000"/>
      </bottom>
    </border>
    <border>
      <left style="hair">
        <color rgb="FF969696"/>
      </left>
      <top style="thin">
        <color rgb="FF000000"/>
      </top>
    </border>
    <border>
      <right style="thin">
        <color rgb="FF000000"/>
      </right>
      <top style="thin">
        <color rgb="FF000000"/>
      </top>
    </border>
    <border>
      <top style="thin">
        <color rgb="FF000000"/>
      </top>
    </border>
    <border>
      <left style="hair">
        <color rgb="FF000000"/>
      </left>
    </border>
    <border>
      <left style="medium">
        <color rgb="FF000000"/>
      </left>
      <right/>
      <top/>
      <bottom/>
    </border>
    <border>
      <left style="thin">
        <color rgb="FF000000"/>
      </left>
      <right/>
      <top style="thin">
        <color rgb="FF000000"/>
      </top>
      <bottom/>
    </border>
    <border>
      <left/>
      <top style="thin">
        <color rgb="FF000000"/>
      </top>
      <bottom/>
    </border>
    <border>
      <right style="thin">
        <color rgb="FF000000"/>
      </right>
      <top style="thin">
        <color rgb="FF000000"/>
      </top>
      <bottom/>
    </border>
    <border>
      <left style="thin">
        <color rgb="FF000000"/>
      </left>
      <right style="thin">
        <color rgb="FF000000"/>
      </right>
    </border>
    <border>
      <left/>
      <right style="thin">
        <color rgb="FF000000"/>
      </right>
      <top style="thin">
        <color rgb="FF000000"/>
      </top>
      <bottom style="thin">
        <color rgb="FF000000"/>
      </bottom>
    </border>
    <border>
      <left style="thin">
        <color rgb="FF000000"/>
      </left>
      <right style="thin">
        <color rgb="FF000000"/>
      </right>
      <top/>
      <bottom/>
    </border>
    <border>
      <left style="thin">
        <color rgb="FF000000"/>
      </left>
      <right style="thin">
        <color rgb="FF000000"/>
      </right>
      <bottom style="thin">
        <color rgb="FF000000"/>
      </bottom>
    </border>
    <border>
      <left style="thin">
        <color rgb="FF000000"/>
      </left>
      <right style="hair">
        <color rgb="FF969696"/>
      </right>
    </border>
    <border>
      <left style="thin">
        <color rgb="FF000000"/>
      </left>
      <bottom style="thin">
        <color rgb="FF000000"/>
      </bottom>
    </border>
    <border>
      <right style="thin">
        <color rgb="FF000000"/>
      </right>
      <bottom style="thin">
        <color rgb="FF000000"/>
      </bottom>
    </border>
  </borders>
  <cellStyleXfs count="1">
    <xf borderId="0" fillId="0" fontId="0" numFmtId="0" applyAlignment="1" applyFont="1"/>
  </cellStyleXfs>
  <cellXfs count="191">
    <xf borderId="0" fillId="0" fontId="0" numFmtId="0" xfId="0" applyAlignment="1" applyFont="1">
      <alignment readingOrder="0" shrinkToFit="0" vertical="bottom" wrapText="0"/>
    </xf>
    <xf borderId="1" fillId="2" fontId="1" numFmtId="0" xfId="0" applyBorder="1" applyFill="1" applyFont="1"/>
    <xf borderId="0" fillId="0" fontId="2" numFmtId="0" xfId="0" applyFont="1"/>
    <xf borderId="0" fillId="0" fontId="3" numFmtId="0" xfId="0" applyFont="1"/>
    <xf borderId="1" fillId="3" fontId="1" numFmtId="0" xfId="0" applyBorder="1" applyFill="1" applyFont="1"/>
    <xf borderId="0" fillId="0" fontId="1" numFmtId="0" xfId="0" applyFont="1"/>
    <xf borderId="1" fillId="4" fontId="3" numFmtId="0" xfId="0" applyBorder="1" applyFill="1" applyFont="1"/>
    <xf borderId="0" fillId="0" fontId="4" numFmtId="0" xfId="0" applyAlignment="1" applyFont="1">
      <alignment horizontal="center"/>
    </xf>
    <xf borderId="0" fillId="0" fontId="5" numFmtId="0" xfId="0" applyFont="1"/>
    <xf borderId="1" fillId="4" fontId="6" numFmtId="0" xfId="0" applyBorder="1" applyFont="1"/>
    <xf borderId="1" fillId="4" fontId="7" numFmtId="0" xfId="0" applyBorder="1" applyFont="1"/>
    <xf borderId="0" fillId="0" fontId="8" numFmtId="0" xfId="0" applyFont="1"/>
    <xf borderId="0" fillId="0" fontId="7" numFmtId="0" xfId="0" applyFont="1"/>
    <xf borderId="0" fillId="0" fontId="4" numFmtId="164" xfId="0" applyAlignment="1" applyFont="1" applyNumberFormat="1">
      <alignment horizontal="center"/>
    </xf>
    <xf borderId="0" fillId="0" fontId="9" numFmtId="0" xfId="0" applyAlignment="1" applyFont="1">
      <alignment horizontal="center" vertical="center"/>
    </xf>
    <xf borderId="0" fillId="0" fontId="10" numFmtId="0" xfId="0" applyAlignment="1" applyFont="1">
      <alignment horizontal="center" vertical="center"/>
    </xf>
    <xf borderId="0" fillId="0" fontId="11" numFmtId="0" xfId="0" applyAlignment="1" applyFont="1">
      <alignment horizontal="center" shrinkToFit="0" wrapText="1"/>
    </xf>
    <xf borderId="0" fillId="0" fontId="11" numFmtId="0" xfId="0" applyAlignment="1" applyFont="1">
      <alignment horizontal="center"/>
    </xf>
    <xf borderId="0" fillId="0" fontId="12" numFmtId="0" xfId="0" applyFont="1"/>
    <xf borderId="1" fillId="4" fontId="13" numFmtId="0" xfId="0" applyBorder="1" applyFont="1"/>
    <xf borderId="0" fillId="0" fontId="6" numFmtId="0" xfId="0" applyFont="1"/>
    <xf borderId="2" fillId="4" fontId="14" numFmtId="0" xfId="0" applyAlignment="1" applyBorder="1" applyFont="1">
      <alignment horizontal="right" vertical="center"/>
    </xf>
    <xf borderId="3" fillId="0" fontId="15" numFmtId="0" xfId="0" applyBorder="1" applyFont="1"/>
    <xf borderId="0" fillId="0" fontId="3" numFmtId="0" xfId="0" applyAlignment="1" applyFont="1">
      <alignment vertical="center"/>
    </xf>
    <xf borderId="2" fillId="4" fontId="16" numFmtId="0" xfId="0" applyAlignment="1" applyBorder="1" applyFont="1">
      <alignment horizontal="center" vertical="center"/>
    </xf>
    <xf borderId="4" fillId="3" fontId="17" numFmtId="0" xfId="0" applyAlignment="1" applyBorder="1" applyFont="1">
      <alignment horizontal="center" vertical="center"/>
    </xf>
    <xf borderId="5" fillId="3" fontId="17" numFmtId="0" xfId="0" applyAlignment="1" applyBorder="1" applyFont="1">
      <alignment horizontal="center" vertical="center"/>
    </xf>
    <xf borderId="4" fillId="3" fontId="17" numFmtId="0" xfId="0" applyAlignment="1" applyBorder="1" applyFont="1">
      <alignment horizontal="center" shrinkToFit="0" vertical="center" wrapText="1"/>
    </xf>
    <xf borderId="6" fillId="3" fontId="18" numFmtId="0" xfId="0" applyAlignment="1" applyBorder="1" applyFont="1">
      <alignment horizontal="center" vertical="center"/>
    </xf>
    <xf borderId="7" fillId="3" fontId="17" numFmtId="0" xfId="0" applyAlignment="1" applyBorder="1" applyFont="1">
      <alignment horizontal="center" vertical="center"/>
    </xf>
    <xf borderId="8" fillId="4" fontId="19" numFmtId="0" xfId="0" applyAlignment="1" applyBorder="1" applyFont="1">
      <alignment horizontal="center" vertical="center"/>
    </xf>
    <xf borderId="8" fillId="4" fontId="20" numFmtId="0" xfId="0" applyAlignment="1" applyBorder="1" applyFont="1">
      <alignment horizontal="center" vertical="center"/>
    </xf>
    <xf borderId="9" fillId="0" fontId="3" numFmtId="0" xfId="0" applyAlignment="1" applyBorder="1" applyFont="1">
      <alignment horizontal="center" vertical="center"/>
    </xf>
    <xf borderId="10" fillId="0" fontId="21" numFmtId="0" xfId="0" applyBorder="1" applyFont="1"/>
    <xf borderId="8" fillId="4" fontId="20" numFmtId="0" xfId="0" applyAlignment="1" applyBorder="1" applyFont="1">
      <alignment horizontal="center" shrinkToFit="0" vertical="center" wrapText="1"/>
    </xf>
    <xf borderId="9" fillId="0" fontId="3" numFmtId="165" xfId="0" applyAlignment="1" applyBorder="1" applyFont="1" applyNumberFormat="1">
      <alignment vertical="center"/>
    </xf>
    <xf borderId="1" fillId="3" fontId="18" numFmtId="0" xfId="0" applyAlignment="1" applyBorder="1" applyFont="1">
      <alignment horizontal="center" vertical="center"/>
    </xf>
    <xf borderId="9" fillId="0" fontId="20" numFmtId="4" xfId="0" applyAlignment="1" applyBorder="1" applyFont="1" applyNumberFormat="1">
      <alignment horizontal="center" shrinkToFit="0" vertical="center" wrapText="1"/>
    </xf>
    <xf borderId="0" fillId="0" fontId="22" numFmtId="0" xfId="0" applyFont="1"/>
    <xf borderId="9" fillId="0" fontId="23" numFmtId="0" xfId="0" applyBorder="1" applyFont="1"/>
    <xf borderId="8" fillId="3" fontId="18" numFmtId="0" xfId="0" applyAlignment="1" applyBorder="1" applyFont="1">
      <alignment horizontal="center" vertical="center"/>
    </xf>
    <xf borderId="4" fillId="4" fontId="19" numFmtId="0" xfId="0" applyAlignment="1" applyBorder="1" applyFont="1">
      <alignment horizontal="center" vertical="center"/>
    </xf>
    <xf borderId="4" fillId="4" fontId="20" numFmtId="0" xfId="0" applyAlignment="1" applyBorder="1" applyFont="1">
      <alignment horizontal="center" vertical="center"/>
    </xf>
    <xf borderId="4" fillId="0" fontId="3" numFmtId="0" xfId="0" applyAlignment="1" applyBorder="1" applyFont="1">
      <alignment horizontal="center" vertical="center"/>
    </xf>
    <xf borderId="4" fillId="0" fontId="24" numFmtId="0" xfId="0" applyBorder="1" applyFont="1"/>
    <xf borderId="4" fillId="4" fontId="20" numFmtId="0" xfId="0" applyAlignment="1" applyBorder="1" applyFont="1">
      <alignment horizontal="center" shrinkToFit="0" vertical="center" wrapText="1"/>
    </xf>
    <xf borderId="4" fillId="0" fontId="3" numFmtId="165" xfId="0" applyAlignment="1" applyBorder="1" applyFont="1" applyNumberFormat="1">
      <alignment vertical="center"/>
    </xf>
    <xf borderId="4" fillId="3" fontId="18" numFmtId="0" xfId="0" applyAlignment="1" applyBorder="1" applyFont="1">
      <alignment horizontal="center" vertical="center"/>
    </xf>
    <xf borderId="4" fillId="0" fontId="20" numFmtId="4" xfId="0" applyAlignment="1" applyBorder="1" applyFont="1" applyNumberFormat="1">
      <alignment horizontal="center" shrinkToFit="0" vertical="center" wrapText="1"/>
    </xf>
    <xf borderId="11" fillId="3" fontId="18" numFmtId="0" xfId="0" applyAlignment="1" applyBorder="1" applyFont="1">
      <alignment horizontal="center" vertical="center"/>
    </xf>
    <xf borderId="12" fillId="0" fontId="15" numFmtId="0" xfId="0" applyBorder="1" applyFont="1"/>
    <xf borderId="1" fillId="3" fontId="25" numFmtId="0" xfId="0" applyBorder="1" applyFont="1"/>
    <xf borderId="1" fillId="3" fontId="3" numFmtId="0" xfId="0" applyBorder="1" applyFont="1"/>
    <xf borderId="2" fillId="3" fontId="3" numFmtId="0" xfId="0" applyAlignment="1" applyBorder="1" applyFont="1">
      <alignment horizontal="center"/>
    </xf>
    <xf borderId="0" fillId="0" fontId="2" numFmtId="166" xfId="0" applyFont="1" applyNumberFormat="1"/>
    <xf borderId="0" fillId="0" fontId="3" numFmtId="166" xfId="0" applyFont="1" applyNumberFormat="1"/>
    <xf borderId="1" fillId="3" fontId="4" numFmtId="0" xfId="0" applyBorder="1" applyFont="1"/>
    <xf borderId="1" fillId="3" fontId="1" numFmtId="166" xfId="0" applyBorder="1" applyFont="1" applyNumberFormat="1"/>
    <xf borderId="0" fillId="0" fontId="4" numFmtId="0" xfId="0" applyFont="1"/>
    <xf borderId="0" fillId="0" fontId="1" numFmtId="166" xfId="0" applyFont="1" applyNumberFormat="1"/>
    <xf borderId="0" fillId="0" fontId="26" numFmtId="0" xfId="0" applyAlignment="1" applyFont="1">
      <alignment horizontal="left" shrinkToFit="0" wrapText="1"/>
    </xf>
    <xf borderId="2" fillId="4" fontId="4" numFmtId="0" xfId="0" applyAlignment="1" applyBorder="1" applyFont="1">
      <alignment horizontal="center"/>
    </xf>
    <xf borderId="0" fillId="0" fontId="5" numFmtId="166" xfId="0" applyFont="1" applyNumberFormat="1"/>
    <xf borderId="0" fillId="0" fontId="26" numFmtId="0" xfId="0" applyAlignment="1" applyFont="1">
      <alignment shrinkToFit="0" wrapText="1"/>
    </xf>
    <xf borderId="2" fillId="4" fontId="4" numFmtId="164" xfId="0" applyAlignment="1" applyBorder="1" applyFont="1" applyNumberFormat="1">
      <alignment horizontal="center"/>
    </xf>
    <xf borderId="1" fillId="4" fontId="7" numFmtId="166" xfId="0" applyBorder="1" applyFont="1" applyNumberFormat="1"/>
    <xf borderId="2" fillId="4" fontId="10" numFmtId="0" xfId="0" applyAlignment="1" applyBorder="1" applyFont="1">
      <alignment horizontal="center" vertical="center"/>
    </xf>
    <xf borderId="0" fillId="0" fontId="26" numFmtId="0" xfId="0" applyAlignment="1" applyFont="1">
      <alignment horizontal="left" vertical="center"/>
    </xf>
    <xf borderId="0" fillId="0" fontId="26" numFmtId="0" xfId="0" applyAlignment="1" applyFont="1">
      <alignment horizontal="left"/>
    </xf>
    <xf borderId="2" fillId="4" fontId="11" numFmtId="0" xfId="0" applyAlignment="1" applyBorder="1" applyFont="1">
      <alignment horizontal="center" shrinkToFit="0" wrapText="1"/>
    </xf>
    <xf borderId="2" fillId="4" fontId="11" numFmtId="0" xfId="0" applyAlignment="1" applyBorder="1" applyFont="1">
      <alignment horizontal="center"/>
    </xf>
    <xf borderId="0" fillId="0" fontId="12" numFmtId="166" xfId="0" applyFont="1" applyNumberFormat="1"/>
    <xf borderId="1" fillId="4" fontId="13" numFmtId="166" xfId="0" applyBorder="1" applyFont="1" applyNumberFormat="1"/>
    <xf borderId="0" fillId="0" fontId="7" numFmtId="0" xfId="0" applyAlignment="1" applyFont="1">
      <alignment horizontal="center"/>
    </xf>
    <xf borderId="1" fillId="4" fontId="7" numFmtId="0" xfId="0" applyAlignment="1" applyBorder="1" applyFont="1">
      <alignment vertical="center"/>
    </xf>
    <xf borderId="0" fillId="0" fontId="3" numFmtId="166" xfId="0" applyAlignment="1" applyFont="1" applyNumberFormat="1">
      <alignment vertical="center"/>
    </xf>
    <xf borderId="1" fillId="4" fontId="3" numFmtId="166" xfId="0" applyBorder="1" applyFont="1" applyNumberFormat="1"/>
    <xf borderId="0" fillId="0" fontId="7" numFmtId="0" xfId="0" applyAlignment="1" applyFont="1">
      <alignment horizontal="left" vertical="center"/>
    </xf>
    <xf borderId="0" fillId="0" fontId="6" numFmtId="0" xfId="0" applyAlignment="1" applyFont="1">
      <alignment horizontal="center" vertical="center"/>
    </xf>
    <xf borderId="1" fillId="4" fontId="7" numFmtId="0" xfId="0" applyAlignment="1" applyBorder="1" applyFont="1">
      <alignment horizontal="center" vertical="center"/>
    </xf>
    <xf borderId="5" fillId="3" fontId="27" numFmtId="0" xfId="0" applyAlignment="1" applyBorder="1" applyFont="1">
      <alignment horizontal="center" vertical="center"/>
    </xf>
    <xf borderId="13" fillId="3" fontId="17" numFmtId="0" xfId="0" applyAlignment="1" applyBorder="1" applyFont="1">
      <alignment horizontal="center" vertical="center"/>
    </xf>
    <xf borderId="14" fillId="0" fontId="15" numFmtId="0" xfId="0" applyBorder="1" applyFont="1"/>
    <xf borderId="4" fillId="3" fontId="17" numFmtId="166" xfId="0" applyAlignment="1" applyBorder="1" applyFont="1" applyNumberFormat="1">
      <alignment horizontal="center" shrinkToFit="0" vertical="center" wrapText="1"/>
    </xf>
    <xf borderId="6" fillId="3" fontId="18" numFmtId="166" xfId="0" applyAlignment="1" applyBorder="1" applyFont="1" applyNumberFormat="1">
      <alignment horizontal="center" vertical="center"/>
    </xf>
    <xf borderId="9" fillId="0" fontId="19" numFmtId="0" xfId="0" applyAlignment="1" applyBorder="1" applyFont="1">
      <alignment horizontal="center" shrinkToFit="0" vertical="center" wrapText="1"/>
    </xf>
    <xf borderId="15" fillId="0" fontId="28" numFmtId="0" xfId="0" applyBorder="1" applyFont="1"/>
    <xf borderId="16" fillId="0" fontId="29" numFmtId="0" xfId="0" applyAlignment="1" applyBorder="1" applyFont="1">
      <alignment shrinkToFit="0" vertical="center" wrapText="1"/>
    </xf>
    <xf borderId="9" fillId="0" fontId="30" numFmtId="0" xfId="0" applyAlignment="1" applyBorder="1" applyFont="1">
      <alignment horizontal="center" shrinkToFit="0" vertical="center" wrapText="1"/>
    </xf>
    <xf borderId="9" fillId="0" fontId="20" numFmtId="166" xfId="0" applyAlignment="1" applyBorder="1" applyFont="1" applyNumberFormat="1">
      <alignment horizontal="center" shrinkToFit="0" vertical="center" wrapText="1"/>
    </xf>
    <xf borderId="4" fillId="0" fontId="28" numFmtId="0" xfId="0" applyBorder="1" applyFont="1"/>
    <xf borderId="17" fillId="0" fontId="29" numFmtId="0" xfId="0" applyAlignment="1" applyBorder="1" applyFont="1">
      <alignment horizontal="left" shrinkToFit="0" vertical="center" wrapText="1"/>
    </xf>
    <xf borderId="16" fillId="0" fontId="29" numFmtId="0" xfId="0" applyAlignment="1" applyBorder="1" applyFont="1">
      <alignment horizontal="left" shrinkToFit="0" vertical="center" wrapText="1"/>
    </xf>
    <xf borderId="10" fillId="0" fontId="28" numFmtId="0" xfId="0" applyBorder="1" applyFont="1"/>
    <xf borderId="16" fillId="0" fontId="31" numFmtId="0" xfId="0" applyAlignment="1" applyBorder="1" applyFont="1">
      <alignment horizontal="left" shrinkToFit="0" vertical="center" wrapText="1"/>
    </xf>
    <xf borderId="8" fillId="5" fontId="19" numFmtId="0" xfId="0" applyAlignment="1" applyBorder="1" applyFill="1" applyFont="1">
      <alignment horizontal="center" shrinkToFit="0" vertical="center" wrapText="1"/>
    </xf>
    <xf borderId="4" fillId="0" fontId="3" numFmtId="0" xfId="0" applyBorder="1" applyFont="1"/>
    <xf borderId="16" fillId="0" fontId="32" numFmtId="0" xfId="0" applyAlignment="1" applyBorder="1" applyFont="1">
      <alignment horizontal="left" shrinkToFit="0" vertical="center" wrapText="1"/>
    </xf>
    <xf borderId="8" fillId="4" fontId="20" numFmtId="166" xfId="0" applyAlignment="1" applyBorder="1" applyFont="1" applyNumberFormat="1">
      <alignment horizontal="center" shrinkToFit="0" vertical="center" wrapText="1"/>
    </xf>
    <xf borderId="10" fillId="0" fontId="33" numFmtId="0" xfId="0" applyBorder="1" applyFont="1"/>
    <xf borderId="18" fillId="0" fontId="29" numFmtId="0" xfId="0" applyAlignment="1" applyBorder="1" applyFont="1">
      <alignment horizontal="left" shrinkToFit="0" vertical="center" wrapText="1"/>
    </xf>
    <xf borderId="19" fillId="0" fontId="15" numFmtId="0" xfId="0" applyBorder="1" applyFont="1"/>
    <xf borderId="4" fillId="0" fontId="34" numFmtId="0" xfId="0" applyBorder="1" applyFont="1"/>
    <xf borderId="20" fillId="0" fontId="29" numFmtId="0" xfId="0" applyAlignment="1" applyBorder="1" applyFont="1">
      <alignment horizontal="left" shrinkToFit="0" vertical="center" wrapText="1"/>
    </xf>
    <xf borderId="4" fillId="0" fontId="33" numFmtId="0" xfId="0" applyBorder="1" applyFont="1"/>
    <xf borderId="1" fillId="4" fontId="26" numFmtId="0" xfId="0" applyAlignment="1" applyBorder="1" applyFont="1">
      <alignment horizontal="left" shrinkToFit="0" wrapText="1"/>
    </xf>
    <xf borderId="1" fillId="4" fontId="26" numFmtId="0" xfId="0" applyAlignment="1" applyBorder="1" applyFont="1">
      <alignment shrinkToFit="0" wrapText="1"/>
    </xf>
    <xf borderId="1" fillId="4" fontId="26" numFmtId="0" xfId="0" applyAlignment="1" applyBorder="1" applyFont="1">
      <alignment horizontal="left" vertical="center"/>
    </xf>
    <xf borderId="1" fillId="4" fontId="26" numFmtId="0" xfId="0" applyAlignment="1" applyBorder="1" applyFont="1">
      <alignment horizontal="left"/>
    </xf>
    <xf borderId="2" fillId="4" fontId="7" numFmtId="0" xfId="0" applyAlignment="1" applyBorder="1" applyFont="1">
      <alignment horizontal="center"/>
    </xf>
    <xf borderId="1" fillId="4" fontId="7" numFmtId="0" xfId="0" applyAlignment="1" applyBorder="1" applyFont="1">
      <alignment horizontal="left" vertical="center"/>
    </xf>
    <xf borderId="1" fillId="4" fontId="6" numFmtId="0" xfId="0" applyAlignment="1" applyBorder="1" applyFont="1">
      <alignment horizontal="center" vertical="center"/>
    </xf>
    <xf borderId="8" fillId="6" fontId="20" numFmtId="4" xfId="0" applyAlignment="1" applyBorder="1" applyFill="1" applyFont="1" applyNumberFormat="1">
      <alignment horizontal="center" shrinkToFit="0" vertical="center" wrapText="1"/>
    </xf>
    <xf borderId="8" fillId="7" fontId="20" numFmtId="0" xfId="0" applyAlignment="1" applyBorder="1" applyFill="1" applyFont="1">
      <alignment horizontal="center" shrinkToFit="0" vertical="center" wrapText="1"/>
    </xf>
    <xf borderId="9" fillId="0" fontId="20" numFmtId="0" xfId="0" applyAlignment="1" applyBorder="1" applyFont="1">
      <alignment horizontal="center" shrinkToFit="0" vertical="center" wrapText="1"/>
    </xf>
    <xf borderId="21" fillId="0" fontId="18" numFmtId="0" xfId="0" applyAlignment="1" applyBorder="1" applyFont="1">
      <alignment horizontal="center" vertical="center"/>
    </xf>
    <xf borderId="1" fillId="6" fontId="3" numFmtId="0" xfId="0" applyBorder="1" applyFont="1"/>
    <xf borderId="1" fillId="8" fontId="3" numFmtId="0" xfId="0" applyBorder="1" applyFill="1" applyFont="1"/>
    <xf borderId="10" fillId="0" fontId="35" numFmtId="0" xfId="0" applyAlignment="1" applyBorder="1" applyFont="1">
      <alignment horizontal="center"/>
    </xf>
    <xf borderId="1" fillId="9" fontId="3" numFmtId="0" xfId="0" applyBorder="1" applyFill="1" applyFont="1"/>
    <xf borderId="4" fillId="0" fontId="36" numFmtId="0" xfId="0" applyAlignment="1" applyBorder="1" applyFont="1">
      <alignment horizontal="center"/>
    </xf>
    <xf borderId="0" fillId="0" fontId="3" numFmtId="0" xfId="0" applyAlignment="1" applyFont="1">
      <alignment horizontal="center" vertical="center"/>
    </xf>
    <xf borderId="15" fillId="0" fontId="31" numFmtId="0" xfId="0" applyAlignment="1" applyBorder="1" applyFont="1">
      <alignment horizontal="left" shrinkToFit="0" vertical="center" wrapText="1"/>
    </xf>
    <xf borderId="4" fillId="0" fontId="30" numFmtId="0" xfId="0" applyAlignment="1" applyBorder="1" applyFont="1">
      <alignment horizontal="center" shrinkToFit="0" vertical="center" wrapText="1"/>
    </xf>
    <xf borderId="4" fillId="0" fontId="20" numFmtId="0" xfId="0" applyAlignment="1" applyBorder="1" applyFont="1">
      <alignment horizontal="center" shrinkToFit="0" vertical="center" wrapText="1"/>
    </xf>
    <xf borderId="4" fillId="0" fontId="18" numFmtId="0" xfId="0" applyAlignment="1" applyBorder="1" applyFont="1">
      <alignment horizontal="center" vertical="center"/>
    </xf>
    <xf borderId="1" fillId="9" fontId="37" numFmtId="2" xfId="0" applyBorder="1" applyFont="1" applyNumberFormat="1"/>
    <xf borderId="1" fillId="6" fontId="37" numFmtId="2" xfId="0" applyBorder="1" applyFont="1" applyNumberFormat="1"/>
    <xf borderId="0" fillId="0" fontId="38" numFmtId="0" xfId="0" applyAlignment="1" applyFont="1">
      <alignment horizontal="center" shrinkToFit="0" vertical="center" wrapText="1"/>
    </xf>
    <xf borderId="4" fillId="0" fontId="38" numFmtId="0" xfId="0" applyAlignment="1" applyBorder="1" applyFont="1">
      <alignment horizontal="center" shrinkToFit="0" vertical="center" wrapText="1"/>
    </xf>
    <xf borderId="5" fillId="4" fontId="19" numFmtId="0" xfId="0" applyAlignment="1" applyBorder="1" applyFont="1">
      <alignment horizontal="center" vertical="center"/>
    </xf>
    <xf borderId="14" fillId="0" fontId="3" numFmtId="0" xfId="0" applyBorder="1" applyFont="1"/>
    <xf borderId="4" fillId="7" fontId="18" numFmtId="0" xfId="0" applyAlignment="1" applyBorder="1" applyFont="1">
      <alignment horizontal="center" vertical="center"/>
    </xf>
    <xf quotePrefix="1" borderId="4" fillId="0" fontId="30" numFmtId="0" xfId="0" applyAlignment="1" applyBorder="1" applyFont="1">
      <alignment horizontal="center" shrinkToFit="0" vertical="center" wrapText="1"/>
    </xf>
    <xf borderId="1" fillId="10" fontId="3" numFmtId="0" xfId="0" applyBorder="1" applyFill="1" applyFont="1"/>
    <xf borderId="0" fillId="0" fontId="3" numFmtId="167" xfId="0" applyAlignment="1" applyFont="1" applyNumberFormat="1">
      <alignment horizontal="center" vertical="center"/>
    </xf>
    <xf borderId="1" fillId="11" fontId="3" numFmtId="0" xfId="0" applyBorder="1" applyFill="1" applyFont="1"/>
    <xf borderId="1" fillId="4" fontId="19" numFmtId="0" xfId="0" applyAlignment="1" applyBorder="1" applyFont="1">
      <alignment horizontal="center" vertical="center"/>
    </xf>
    <xf borderId="1" fillId="6" fontId="19" numFmtId="0" xfId="0" applyAlignment="1" applyBorder="1" applyFont="1">
      <alignment vertical="center"/>
    </xf>
    <xf borderId="1" fillId="4" fontId="19" numFmtId="0" xfId="0" applyAlignment="1" applyBorder="1" applyFont="1">
      <alignment vertical="center"/>
    </xf>
    <xf borderId="0" fillId="0" fontId="20" numFmtId="167" xfId="0" applyAlignment="1" applyFont="1" applyNumberFormat="1">
      <alignment horizontal="center" vertical="center"/>
    </xf>
    <xf borderId="1" fillId="8" fontId="19" numFmtId="0" xfId="0" applyAlignment="1" applyBorder="1" applyFont="1">
      <alignment vertical="center"/>
    </xf>
    <xf borderId="0" fillId="0" fontId="20" numFmtId="167" xfId="0" applyAlignment="1" applyFont="1" applyNumberFormat="1">
      <alignment vertical="center"/>
    </xf>
    <xf borderId="1" fillId="9" fontId="19" numFmtId="0" xfId="0" applyAlignment="1" applyBorder="1" applyFont="1">
      <alignment vertical="center"/>
    </xf>
    <xf borderId="4" fillId="0" fontId="3" numFmtId="0" xfId="0" applyAlignment="1" applyBorder="1" applyFont="1">
      <alignment horizontal="left"/>
    </xf>
    <xf borderId="1" fillId="12" fontId="19" numFmtId="0" xfId="0" applyAlignment="1" applyBorder="1" applyFill="1" applyFont="1">
      <alignment vertical="center"/>
    </xf>
    <xf borderId="1" fillId="12" fontId="3" numFmtId="0" xfId="0" applyBorder="1" applyFont="1"/>
    <xf borderId="1" fillId="4" fontId="14" numFmtId="0" xfId="0" applyAlignment="1" applyBorder="1" applyFont="1">
      <alignment vertical="center"/>
    </xf>
    <xf borderId="1" fillId="2" fontId="18" numFmtId="0" xfId="0" applyAlignment="1" applyBorder="1" applyFont="1">
      <alignment horizontal="center" vertical="center"/>
    </xf>
    <xf borderId="1" fillId="2" fontId="39" numFmtId="0" xfId="0" applyAlignment="1" applyBorder="1" applyFont="1">
      <alignment vertical="center"/>
    </xf>
    <xf borderId="1" fillId="2" fontId="18" numFmtId="0" xfId="0" applyAlignment="1" applyBorder="1" applyFont="1">
      <alignment horizontal="center"/>
    </xf>
    <xf borderId="1" fillId="4" fontId="40" numFmtId="0" xfId="0" applyAlignment="1" applyBorder="1" applyFont="1">
      <alignment horizontal="right"/>
    </xf>
    <xf borderId="0" fillId="0" fontId="41" numFmtId="0" xfId="0" applyFont="1"/>
    <xf borderId="1" fillId="4" fontId="42" numFmtId="0" xfId="0" applyBorder="1" applyFont="1"/>
    <xf borderId="1" fillId="4" fontId="43" numFmtId="165" xfId="0" applyBorder="1" applyFont="1" applyNumberFormat="1"/>
    <xf borderId="0" fillId="0" fontId="43" numFmtId="0" xfId="0" applyFont="1"/>
    <xf borderId="1" fillId="4" fontId="43" numFmtId="0" xfId="0" applyBorder="1" applyFont="1"/>
    <xf borderId="1" fillId="4" fontId="3" numFmtId="0" xfId="0" applyAlignment="1" applyBorder="1" applyFont="1">
      <alignment horizontal="right" vertical="center"/>
    </xf>
    <xf borderId="0" fillId="0" fontId="3" numFmtId="9" xfId="0" applyFont="1" applyNumberFormat="1"/>
    <xf borderId="0" fillId="0" fontId="3" numFmtId="9" xfId="0" applyAlignment="1" applyFont="1" applyNumberFormat="1">
      <alignment horizontal="center"/>
    </xf>
    <xf borderId="1" fillId="4" fontId="41" numFmtId="0" xfId="0" applyBorder="1" applyFont="1"/>
    <xf borderId="0" fillId="0" fontId="3" numFmtId="0" xfId="0" applyAlignment="1" applyFont="1">
      <alignment horizontal="right" vertical="center"/>
    </xf>
    <xf borderId="0" fillId="0" fontId="44" numFmtId="9" xfId="0" applyFont="1" applyNumberFormat="1"/>
    <xf borderId="1" fillId="4" fontId="45" numFmtId="0" xfId="0" applyAlignment="1" applyBorder="1" applyFont="1">
      <alignment vertical="center"/>
    </xf>
    <xf borderId="1" fillId="4" fontId="42" numFmtId="0" xfId="0" applyAlignment="1" applyBorder="1" applyFont="1">
      <alignment vertical="center"/>
    </xf>
    <xf borderId="1" fillId="2" fontId="46" numFmtId="0" xfId="0" applyBorder="1" applyFont="1"/>
    <xf borderId="22" fillId="4" fontId="40" numFmtId="0" xfId="0" applyAlignment="1" applyBorder="1" applyFont="1">
      <alignment horizontal="right"/>
    </xf>
    <xf borderId="22" fillId="4" fontId="47" numFmtId="0" xfId="0" applyBorder="1" applyFont="1"/>
    <xf borderId="8" fillId="3" fontId="17" numFmtId="0" xfId="0" applyAlignment="1" applyBorder="1" applyFont="1">
      <alignment horizontal="center" vertical="center"/>
    </xf>
    <xf borderId="23" fillId="3" fontId="17" numFmtId="0" xfId="0" applyAlignment="1" applyBorder="1" applyFont="1">
      <alignment horizontal="center" vertical="center"/>
    </xf>
    <xf borderId="24" fillId="3" fontId="17" numFmtId="0" xfId="0" applyAlignment="1" applyBorder="1" applyFont="1">
      <alignment horizontal="center" vertical="center"/>
    </xf>
    <xf borderId="25" fillId="0" fontId="15" numFmtId="0" xfId="0" applyBorder="1" applyFont="1"/>
    <xf borderId="8" fillId="3" fontId="17" numFmtId="0" xfId="0" applyAlignment="1" applyBorder="1" applyFont="1">
      <alignment horizontal="center" shrinkToFit="0" vertical="center" wrapText="1"/>
    </xf>
    <xf borderId="4" fillId="0" fontId="19" numFmtId="0" xfId="0" applyAlignment="1" applyBorder="1" applyFont="1">
      <alignment horizontal="center" shrinkToFit="0" vertical="center" wrapText="1"/>
    </xf>
    <xf borderId="26" fillId="0" fontId="3" numFmtId="165" xfId="0" applyAlignment="1" applyBorder="1" applyFont="1" applyNumberFormat="1">
      <alignment vertical="center"/>
    </xf>
    <xf borderId="0" fillId="0" fontId="13" numFmtId="0" xfId="0" applyFont="1"/>
    <xf borderId="1" fillId="4" fontId="14" numFmtId="0" xfId="0" applyAlignment="1" applyBorder="1" applyFont="1">
      <alignment horizontal="right" vertical="center"/>
    </xf>
    <xf borderId="1" fillId="4" fontId="16" numFmtId="0" xfId="0" applyAlignment="1" applyBorder="1" applyFont="1">
      <alignment horizontal="center" vertical="center"/>
    </xf>
    <xf borderId="27" fillId="3" fontId="17" numFmtId="0" xfId="0" applyAlignment="1" applyBorder="1" applyFont="1">
      <alignment vertical="center"/>
    </xf>
    <xf borderId="15" fillId="0" fontId="32" numFmtId="0" xfId="0" applyAlignment="1" applyBorder="1" applyFont="1">
      <alignment horizontal="left" shrinkToFit="0" vertical="center" wrapText="1"/>
    </xf>
    <xf borderId="1" fillId="4" fontId="48" numFmtId="0" xfId="0" applyBorder="1" applyFont="1"/>
    <xf borderId="28" fillId="4" fontId="19" numFmtId="0" xfId="0" applyAlignment="1" applyBorder="1" applyFont="1">
      <alignment horizontal="center" vertical="center"/>
    </xf>
    <xf borderId="28" fillId="4" fontId="20" numFmtId="0" xfId="0" applyAlignment="1" applyBorder="1" applyFont="1">
      <alignment horizontal="center" vertical="center"/>
    </xf>
    <xf borderId="29" fillId="0" fontId="3" numFmtId="0" xfId="0" applyAlignment="1" applyBorder="1" applyFont="1">
      <alignment horizontal="center" vertical="center"/>
    </xf>
    <xf borderId="30" fillId="0" fontId="49" numFmtId="0" xfId="0" applyBorder="1" applyFont="1"/>
    <xf borderId="31" fillId="0" fontId="31" numFmtId="0" xfId="0" applyAlignment="1" applyBorder="1" applyFont="1">
      <alignment horizontal="left" shrinkToFit="0" vertical="center" wrapText="1"/>
    </xf>
    <xf borderId="32" fillId="0" fontId="15" numFmtId="0" xfId="0" applyBorder="1" applyFont="1"/>
    <xf borderId="29" fillId="0" fontId="3" numFmtId="165" xfId="0" applyAlignment="1" applyBorder="1" applyFont="1" applyNumberFormat="1">
      <alignment vertical="center"/>
    </xf>
    <xf borderId="16" fillId="0" fontId="50" numFmtId="0" xfId="0" applyAlignment="1" applyBorder="1" applyFont="1">
      <alignment horizontal="left" shrinkToFit="0" vertical="center" wrapText="1"/>
    </xf>
    <xf borderId="4" fillId="0" fontId="3" numFmtId="168" xfId="0" applyAlignment="1" applyBorder="1" applyFont="1" applyNumberFormat="1">
      <alignment vertical="center"/>
    </xf>
    <xf borderId="4" fillId="0" fontId="3" numFmtId="169" xfId="0" applyAlignment="1" applyBorder="1" applyFont="1" applyNumberFormat="1">
      <alignment vertical="center"/>
    </xf>
  </cellXfs>
  <cellStyles count="1">
    <cellStyle xfId="0" name="Normal" builtinId="0"/>
  </cellStyles>
  <dxfs count="0"/>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5" Type="http://schemas.openxmlformats.org/officeDocument/2006/relationships/worksheet" Target="worksheets/sheet1.xml"/><Relationship Id="rId6" Type="http://schemas.openxmlformats.org/officeDocument/2006/relationships/worksheet" Target="worksheets/sheet2.xml"/><Relationship Id="rId7" Type="http://schemas.openxmlformats.org/officeDocument/2006/relationships/worksheet" Target="worksheets/sheet3.xml"/><Relationship Id="rId8" Type="http://schemas.openxmlformats.org/officeDocument/2006/relationships/worksheet" Target="worksheets/sheet4.xml"/><Relationship Id="rId10"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11" Type="http://schemas.openxmlformats.org/officeDocument/2006/relationships/image" Target="../media/image10.png"/><Relationship Id="rId10" Type="http://schemas.openxmlformats.org/officeDocument/2006/relationships/image" Target="../media/image8.png"/><Relationship Id="rId13" Type="http://schemas.openxmlformats.org/officeDocument/2006/relationships/image" Target="../media/image13.png"/><Relationship Id="rId12" Type="http://schemas.openxmlformats.org/officeDocument/2006/relationships/image" Target="../media/image9.png"/><Relationship Id="rId1" Type="http://schemas.openxmlformats.org/officeDocument/2006/relationships/image" Target="../media/image7.png"/><Relationship Id="rId2" Type="http://schemas.openxmlformats.org/officeDocument/2006/relationships/image" Target="../media/image2.png"/><Relationship Id="rId3" Type="http://schemas.openxmlformats.org/officeDocument/2006/relationships/image" Target="../media/image1.png"/><Relationship Id="rId4" Type="http://schemas.openxmlformats.org/officeDocument/2006/relationships/image" Target="../media/image3.png"/><Relationship Id="rId9" Type="http://schemas.openxmlformats.org/officeDocument/2006/relationships/image" Target="../media/image12.png"/><Relationship Id="rId5" Type="http://schemas.openxmlformats.org/officeDocument/2006/relationships/image" Target="../media/image4.png"/><Relationship Id="rId6" Type="http://schemas.openxmlformats.org/officeDocument/2006/relationships/image" Target="../media/image11.png"/><Relationship Id="rId7" Type="http://schemas.openxmlformats.org/officeDocument/2006/relationships/image" Target="../media/image6.png"/><Relationship Id="rId8" Type="http://schemas.openxmlformats.org/officeDocument/2006/relationships/image" Target="../media/image5.png"/></Relationships>
</file>

<file path=xl/drawings/_rels/drawing2.xml.rels><?xml version="1.0" encoding="UTF-8" standalone="yes"?><Relationships xmlns="http://schemas.openxmlformats.org/package/2006/relationships"><Relationship Id="rId190" Type="http://schemas.openxmlformats.org/officeDocument/2006/relationships/image" Target="../media/image251.png"/><Relationship Id="rId194" Type="http://schemas.openxmlformats.org/officeDocument/2006/relationships/image" Target="../media/image197.png"/><Relationship Id="rId193" Type="http://schemas.openxmlformats.org/officeDocument/2006/relationships/image" Target="../media/image193.png"/><Relationship Id="rId192" Type="http://schemas.openxmlformats.org/officeDocument/2006/relationships/image" Target="../media/image215.png"/><Relationship Id="rId191" Type="http://schemas.openxmlformats.org/officeDocument/2006/relationships/image" Target="../media/image195.png"/><Relationship Id="rId187" Type="http://schemas.openxmlformats.org/officeDocument/2006/relationships/image" Target="../media/image182.png"/><Relationship Id="rId186" Type="http://schemas.openxmlformats.org/officeDocument/2006/relationships/image" Target="../media/image184.png"/><Relationship Id="rId185" Type="http://schemas.openxmlformats.org/officeDocument/2006/relationships/image" Target="../media/image207.png"/><Relationship Id="rId184" Type="http://schemas.openxmlformats.org/officeDocument/2006/relationships/image" Target="../media/image180.png"/><Relationship Id="rId189" Type="http://schemas.openxmlformats.org/officeDocument/2006/relationships/image" Target="../media/image204.png"/><Relationship Id="rId188" Type="http://schemas.openxmlformats.org/officeDocument/2006/relationships/image" Target="../media/image211.png"/><Relationship Id="rId183" Type="http://schemas.openxmlformats.org/officeDocument/2006/relationships/image" Target="../media/image194.png"/><Relationship Id="rId182" Type="http://schemas.openxmlformats.org/officeDocument/2006/relationships/image" Target="../media/image190.png"/><Relationship Id="rId181" Type="http://schemas.openxmlformats.org/officeDocument/2006/relationships/image" Target="../media/image178.png"/><Relationship Id="rId180" Type="http://schemas.openxmlformats.org/officeDocument/2006/relationships/image" Target="../media/image191.png"/><Relationship Id="rId176" Type="http://schemas.openxmlformats.org/officeDocument/2006/relationships/image" Target="../media/image187.png"/><Relationship Id="rId297" Type="http://schemas.openxmlformats.org/officeDocument/2006/relationships/image" Target="../media/image335.png"/><Relationship Id="rId175" Type="http://schemas.openxmlformats.org/officeDocument/2006/relationships/image" Target="../media/image185.png"/><Relationship Id="rId296" Type="http://schemas.openxmlformats.org/officeDocument/2006/relationships/image" Target="../media/image294.png"/><Relationship Id="rId174" Type="http://schemas.openxmlformats.org/officeDocument/2006/relationships/image" Target="../media/image174.png"/><Relationship Id="rId295" Type="http://schemas.openxmlformats.org/officeDocument/2006/relationships/image" Target="../media/image321.png"/><Relationship Id="rId173" Type="http://schemas.openxmlformats.org/officeDocument/2006/relationships/image" Target="../media/image166.png"/><Relationship Id="rId294" Type="http://schemas.openxmlformats.org/officeDocument/2006/relationships/image" Target="../media/image290.png"/><Relationship Id="rId179" Type="http://schemas.openxmlformats.org/officeDocument/2006/relationships/image" Target="../media/image179.png"/><Relationship Id="rId178" Type="http://schemas.openxmlformats.org/officeDocument/2006/relationships/image" Target="../media/image177.png"/><Relationship Id="rId299" Type="http://schemas.openxmlformats.org/officeDocument/2006/relationships/image" Target="../media/image329.png"/><Relationship Id="rId177" Type="http://schemas.openxmlformats.org/officeDocument/2006/relationships/image" Target="../media/image188.png"/><Relationship Id="rId298" Type="http://schemas.openxmlformats.org/officeDocument/2006/relationships/image" Target="../media/image299.png"/><Relationship Id="rId198" Type="http://schemas.openxmlformats.org/officeDocument/2006/relationships/image" Target="../media/image219.png"/><Relationship Id="rId197" Type="http://schemas.openxmlformats.org/officeDocument/2006/relationships/image" Target="../media/image198.png"/><Relationship Id="rId196" Type="http://schemas.openxmlformats.org/officeDocument/2006/relationships/image" Target="../media/image218.png"/><Relationship Id="rId195" Type="http://schemas.openxmlformats.org/officeDocument/2006/relationships/image" Target="../media/image196.png"/><Relationship Id="rId199" Type="http://schemas.openxmlformats.org/officeDocument/2006/relationships/image" Target="../media/image244.png"/><Relationship Id="rId150" Type="http://schemas.openxmlformats.org/officeDocument/2006/relationships/image" Target="../media/image189.png"/><Relationship Id="rId271" Type="http://schemas.openxmlformats.org/officeDocument/2006/relationships/image" Target="../media/image271.png"/><Relationship Id="rId392" Type="http://schemas.openxmlformats.org/officeDocument/2006/relationships/image" Target="../media/image404.png"/><Relationship Id="rId270" Type="http://schemas.openxmlformats.org/officeDocument/2006/relationships/image" Target="../media/image273.png"/><Relationship Id="rId391" Type="http://schemas.openxmlformats.org/officeDocument/2006/relationships/image" Target="../media/image389.png"/><Relationship Id="rId390" Type="http://schemas.openxmlformats.org/officeDocument/2006/relationships/image" Target="../media/image388.png"/><Relationship Id="rId1" Type="http://schemas.openxmlformats.org/officeDocument/2006/relationships/image" Target="../media/image7.png"/><Relationship Id="rId2" Type="http://schemas.openxmlformats.org/officeDocument/2006/relationships/image" Target="../media/image224.png"/><Relationship Id="rId3" Type="http://schemas.openxmlformats.org/officeDocument/2006/relationships/image" Target="../media/image27.png"/><Relationship Id="rId149" Type="http://schemas.openxmlformats.org/officeDocument/2006/relationships/image" Target="../media/image155.png"/><Relationship Id="rId4" Type="http://schemas.openxmlformats.org/officeDocument/2006/relationships/image" Target="../media/image14.png"/><Relationship Id="rId148" Type="http://schemas.openxmlformats.org/officeDocument/2006/relationships/image" Target="../media/image171.png"/><Relationship Id="rId269" Type="http://schemas.openxmlformats.org/officeDocument/2006/relationships/image" Target="../media/image287.png"/><Relationship Id="rId9" Type="http://schemas.openxmlformats.org/officeDocument/2006/relationships/image" Target="../media/image18.png"/><Relationship Id="rId143" Type="http://schemas.openxmlformats.org/officeDocument/2006/relationships/image" Target="../media/image162.png"/><Relationship Id="rId264" Type="http://schemas.openxmlformats.org/officeDocument/2006/relationships/image" Target="../media/image283.png"/><Relationship Id="rId385" Type="http://schemas.openxmlformats.org/officeDocument/2006/relationships/image" Target="../media/image400.png"/><Relationship Id="rId142" Type="http://schemas.openxmlformats.org/officeDocument/2006/relationships/image" Target="../media/image143.png"/><Relationship Id="rId263" Type="http://schemas.openxmlformats.org/officeDocument/2006/relationships/image" Target="../media/image326.png"/><Relationship Id="rId384" Type="http://schemas.openxmlformats.org/officeDocument/2006/relationships/image" Target="../media/image393.png"/><Relationship Id="rId141" Type="http://schemas.openxmlformats.org/officeDocument/2006/relationships/image" Target="../media/image175.png"/><Relationship Id="rId262" Type="http://schemas.openxmlformats.org/officeDocument/2006/relationships/image" Target="../media/image267.png"/><Relationship Id="rId383" Type="http://schemas.openxmlformats.org/officeDocument/2006/relationships/image" Target="../media/image397.png"/><Relationship Id="rId140" Type="http://schemas.openxmlformats.org/officeDocument/2006/relationships/image" Target="../media/image170.png"/><Relationship Id="rId261" Type="http://schemas.openxmlformats.org/officeDocument/2006/relationships/image" Target="../media/image291.png"/><Relationship Id="rId382" Type="http://schemas.openxmlformats.org/officeDocument/2006/relationships/image" Target="../media/image407.png"/><Relationship Id="rId5" Type="http://schemas.openxmlformats.org/officeDocument/2006/relationships/image" Target="../media/image22.png"/><Relationship Id="rId147" Type="http://schemas.openxmlformats.org/officeDocument/2006/relationships/image" Target="../media/image150.png"/><Relationship Id="rId268" Type="http://schemas.openxmlformats.org/officeDocument/2006/relationships/image" Target="../media/image265.png"/><Relationship Id="rId389" Type="http://schemas.openxmlformats.org/officeDocument/2006/relationships/image" Target="../media/image417.png"/><Relationship Id="rId6" Type="http://schemas.openxmlformats.org/officeDocument/2006/relationships/image" Target="../media/image43.png"/><Relationship Id="rId146" Type="http://schemas.openxmlformats.org/officeDocument/2006/relationships/image" Target="../media/image167.png"/><Relationship Id="rId267" Type="http://schemas.openxmlformats.org/officeDocument/2006/relationships/image" Target="../media/image262.png"/><Relationship Id="rId388" Type="http://schemas.openxmlformats.org/officeDocument/2006/relationships/image" Target="../media/image387.png"/><Relationship Id="rId7" Type="http://schemas.openxmlformats.org/officeDocument/2006/relationships/image" Target="../media/image15.png"/><Relationship Id="rId145" Type="http://schemas.openxmlformats.org/officeDocument/2006/relationships/image" Target="../media/image168.png"/><Relationship Id="rId266" Type="http://schemas.openxmlformats.org/officeDocument/2006/relationships/image" Target="../media/image268.png"/><Relationship Id="rId387" Type="http://schemas.openxmlformats.org/officeDocument/2006/relationships/image" Target="../media/image386.png"/><Relationship Id="rId8" Type="http://schemas.openxmlformats.org/officeDocument/2006/relationships/image" Target="../media/image24.png"/><Relationship Id="rId144" Type="http://schemas.openxmlformats.org/officeDocument/2006/relationships/image" Target="../media/image161.png"/><Relationship Id="rId265" Type="http://schemas.openxmlformats.org/officeDocument/2006/relationships/image" Target="../media/image293.png"/><Relationship Id="rId386" Type="http://schemas.openxmlformats.org/officeDocument/2006/relationships/image" Target="../media/image384.png"/><Relationship Id="rId260" Type="http://schemas.openxmlformats.org/officeDocument/2006/relationships/image" Target="../media/image272.png"/><Relationship Id="rId381" Type="http://schemas.openxmlformats.org/officeDocument/2006/relationships/image" Target="../media/image405.png"/><Relationship Id="rId380" Type="http://schemas.openxmlformats.org/officeDocument/2006/relationships/image" Target="../media/image422.png"/><Relationship Id="rId139" Type="http://schemas.openxmlformats.org/officeDocument/2006/relationships/image" Target="../media/image145.png"/><Relationship Id="rId138" Type="http://schemas.openxmlformats.org/officeDocument/2006/relationships/image" Target="../media/image139.png"/><Relationship Id="rId259" Type="http://schemas.openxmlformats.org/officeDocument/2006/relationships/image" Target="../media/image264.png"/><Relationship Id="rId137" Type="http://schemas.openxmlformats.org/officeDocument/2006/relationships/image" Target="../media/image159.png"/><Relationship Id="rId258" Type="http://schemas.openxmlformats.org/officeDocument/2006/relationships/image" Target="../media/image263.png"/><Relationship Id="rId379" Type="http://schemas.openxmlformats.org/officeDocument/2006/relationships/image" Target="../media/image382.png"/><Relationship Id="rId132" Type="http://schemas.openxmlformats.org/officeDocument/2006/relationships/image" Target="../media/image132.png"/><Relationship Id="rId253" Type="http://schemas.openxmlformats.org/officeDocument/2006/relationships/image" Target="../media/image269.png"/><Relationship Id="rId374" Type="http://schemas.openxmlformats.org/officeDocument/2006/relationships/image" Target="../media/image395.png"/><Relationship Id="rId131" Type="http://schemas.openxmlformats.org/officeDocument/2006/relationships/image" Target="../media/image146.png"/><Relationship Id="rId252" Type="http://schemas.openxmlformats.org/officeDocument/2006/relationships/image" Target="../media/image253.png"/><Relationship Id="rId373" Type="http://schemas.openxmlformats.org/officeDocument/2006/relationships/image" Target="../media/image376.png"/><Relationship Id="rId130" Type="http://schemas.openxmlformats.org/officeDocument/2006/relationships/image" Target="../media/image130.png"/><Relationship Id="rId251" Type="http://schemas.openxmlformats.org/officeDocument/2006/relationships/image" Target="../media/image252.png"/><Relationship Id="rId372" Type="http://schemas.openxmlformats.org/officeDocument/2006/relationships/image" Target="../media/image391.png"/><Relationship Id="rId250" Type="http://schemas.openxmlformats.org/officeDocument/2006/relationships/image" Target="../media/image274.png"/><Relationship Id="rId371" Type="http://schemas.openxmlformats.org/officeDocument/2006/relationships/image" Target="../media/image377.png"/><Relationship Id="rId136" Type="http://schemas.openxmlformats.org/officeDocument/2006/relationships/image" Target="../media/image144.png"/><Relationship Id="rId257" Type="http://schemas.openxmlformats.org/officeDocument/2006/relationships/image" Target="../media/image261.png"/><Relationship Id="rId378" Type="http://schemas.openxmlformats.org/officeDocument/2006/relationships/image" Target="../media/image398.png"/><Relationship Id="rId135" Type="http://schemas.openxmlformats.org/officeDocument/2006/relationships/image" Target="../media/image147.png"/><Relationship Id="rId256" Type="http://schemas.openxmlformats.org/officeDocument/2006/relationships/image" Target="../media/image259.png"/><Relationship Id="rId377" Type="http://schemas.openxmlformats.org/officeDocument/2006/relationships/image" Target="../media/image383.png"/><Relationship Id="rId134" Type="http://schemas.openxmlformats.org/officeDocument/2006/relationships/image" Target="../media/image165.png"/><Relationship Id="rId255" Type="http://schemas.openxmlformats.org/officeDocument/2006/relationships/image" Target="../media/image258.png"/><Relationship Id="rId376" Type="http://schemas.openxmlformats.org/officeDocument/2006/relationships/image" Target="../media/image392.png"/><Relationship Id="rId133" Type="http://schemas.openxmlformats.org/officeDocument/2006/relationships/image" Target="../media/image131.png"/><Relationship Id="rId254" Type="http://schemas.openxmlformats.org/officeDocument/2006/relationships/image" Target="../media/image256.png"/><Relationship Id="rId375" Type="http://schemas.openxmlformats.org/officeDocument/2006/relationships/image" Target="../media/image378.png"/><Relationship Id="rId172" Type="http://schemas.openxmlformats.org/officeDocument/2006/relationships/image" Target="../media/image169.png"/><Relationship Id="rId293" Type="http://schemas.openxmlformats.org/officeDocument/2006/relationships/image" Target="../media/image286.png"/><Relationship Id="rId171" Type="http://schemas.openxmlformats.org/officeDocument/2006/relationships/image" Target="../media/image209.png"/><Relationship Id="rId292" Type="http://schemas.openxmlformats.org/officeDocument/2006/relationships/image" Target="../media/image288.png"/><Relationship Id="rId170" Type="http://schemas.openxmlformats.org/officeDocument/2006/relationships/image" Target="../media/image205.png"/><Relationship Id="rId291" Type="http://schemas.openxmlformats.org/officeDocument/2006/relationships/image" Target="../media/image284.png"/><Relationship Id="rId290" Type="http://schemas.openxmlformats.org/officeDocument/2006/relationships/image" Target="../media/image297.png"/><Relationship Id="rId165" Type="http://schemas.openxmlformats.org/officeDocument/2006/relationships/image" Target="../media/image199.png"/><Relationship Id="rId286" Type="http://schemas.openxmlformats.org/officeDocument/2006/relationships/image" Target="../media/image303.png"/><Relationship Id="rId164" Type="http://schemas.openxmlformats.org/officeDocument/2006/relationships/image" Target="../media/image156.png"/><Relationship Id="rId285" Type="http://schemas.openxmlformats.org/officeDocument/2006/relationships/image" Target="../media/image295.png"/><Relationship Id="rId163" Type="http://schemas.openxmlformats.org/officeDocument/2006/relationships/image" Target="../media/image157.png"/><Relationship Id="rId284" Type="http://schemas.openxmlformats.org/officeDocument/2006/relationships/image" Target="../media/image301.png"/><Relationship Id="rId162" Type="http://schemas.openxmlformats.org/officeDocument/2006/relationships/image" Target="../media/image192.png"/><Relationship Id="rId283" Type="http://schemas.openxmlformats.org/officeDocument/2006/relationships/image" Target="../media/image296.png"/><Relationship Id="rId169" Type="http://schemas.openxmlformats.org/officeDocument/2006/relationships/image" Target="../media/image183.png"/><Relationship Id="rId168" Type="http://schemas.openxmlformats.org/officeDocument/2006/relationships/image" Target="../media/image172.png"/><Relationship Id="rId289" Type="http://schemas.openxmlformats.org/officeDocument/2006/relationships/image" Target="../media/image285.png"/><Relationship Id="rId167" Type="http://schemas.openxmlformats.org/officeDocument/2006/relationships/image" Target="../media/image206.png"/><Relationship Id="rId288" Type="http://schemas.openxmlformats.org/officeDocument/2006/relationships/image" Target="../media/image311.png"/><Relationship Id="rId166" Type="http://schemas.openxmlformats.org/officeDocument/2006/relationships/image" Target="../media/image158.png"/><Relationship Id="rId287" Type="http://schemas.openxmlformats.org/officeDocument/2006/relationships/image" Target="../media/image314.png"/><Relationship Id="rId161" Type="http://schemas.openxmlformats.org/officeDocument/2006/relationships/image" Target="../media/image181.png"/><Relationship Id="rId282" Type="http://schemas.openxmlformats.org/officeDocument/2006/relationships/image" Target="../media/image304.png"/><Relationship Id="rId160" Type="http://schemas.openxmlformats.org/officeDocument/2006/relationships/image" Target="../media/image186.png"/><Relationship Id="rId281" Type="http://schemas.openxmlformats.org/officeDocument/2006/relationships/image" Target="../media/image282.png"/><Relationship Id="rId280" Type="http://schemas.openxmlformats.org/officeDocument/2006/relationships/image" Target="../media/image281.png"/><Relationship Id="rId159" Type="http://schemas.openxmlformats.org/officeDocument/2006/relationships/image" Target="../media/image154.png"/><Relationship Id="rId154" Type="http://schemas.openxmlformats.org/officeDocument/2006/relationships/image" Target="../media/image152.png"/><Relationship Id="rId275" Type="http://schemas.openxmlformats.org/officeDocument/2006/relationships/image" Target="../media/image277.png"/><Relationship Id="rId396" Type="http://schemas.openxmlformats.org/officeDocument/2006/relationships/image" Target="../media/image402.png"/><Relationship Id="rId153" Type="http://schemas.openxmlformats.org/officeDocument/2006/relationships/image" Target="../media/image149.png"/><Relationship Id="rId274" Type="http://schemas.openxmlformats.org/officeDocument/2006/relationships/image" Target="../media/image278.png"/><Relationship Id="rId395" Type="http://schemas.openxmlformats.org/officeDocument/2006/relationships/image" Target="../media/image396.png"/><Relationship Id="rId152" Type="http://schemas.openxmlformats.org/officeDocument/2006/relationships/image" Target="../media/image173.png"/><Relationship Id="rId273" Type="http://schemas.openxmlformats.org/officeDocument/2006/relationships/image" Target="../media/image289.png"/><Relationship Id="rId394" Type="http://schemas.openxmlformats.org/officeDocument/2006/relationships/image" Target="../media/image403.png"/><Relationship Id="rId151" Type="http://schemas.openxmlformats.org/officeDocument/2006/relationships/image" Target="../media/image153.png"/><Relationship Id="rId272" Type="http://schemas.openxmlformats.org/officeDocument/2006/relationships/image" Target="../media/image298.png"/><Relationship Id="rId393" Type="http://schemas.openxmlformats.org/officeDocument/2006/relationships/image" Target="../media/image429.png"/><Relationship Id="rId158" Type="http://schemas.openxmlformats.org/officeDocument/2006/relationships/image" Target="../media/image160.png"/><Relationship Id="rId279" Type="http://schemas.openxmlformats.org/officeDocument/2006/relationships/image" Target="../media/image309.png"/><Relationship Id="rId157" Type="http://schemas.openxmlformats.org/officeDocument/2006/relationships/image" Target="../media/image151.png"/><Relationship Id="rId278" Type="http://schemas.openxmlformats.org/officeDocument/2006/relationships/image" Target="../media/image310.png"/><Relationship Id="rId399" Type="http://schemas.openxmlformats.org/officeDocument/2006/relationships/image" Target="../media/image420.png"/><Relationship Id="rId156" Type="http://schemas.openxmlformats.org/officeDocument/2006/relationships/image" Target="../media/image163.png"/><Relationship Id="rId277" Type="http://schemas.openxmlformats.org/officeDocument/2006/relationships/image" Target="../media/image292.png"/><Relationship Id="rId398" Type="http://schemas.openxmlformats.org/officeDocument/2006/relationships/image" Target="../media/image399.png"/><Relationship Id="rId155" Type="http://schemas.openxmlformats.org/officeDocument/2006/relationships/image" Target="../media/image176.png"/><Relationship Id="rId276" Type="http://schemas.openxmlformats.org/officeDocument/2006/relationships/image" Target="../media/image279.png"/><Relationship Id="rId397" Type="http://schemas.openxmlformats.org/officeDocument/2006/relationships/image" Target="../media/image401.png"/><Relationship Id="rId40" Type="http://schemas.openxmlformats.org/officeDocument/2006/relationships/image" Target="../media/image63.png"/><Relationship Id="rId42" Type="http://schemas.openxmlformats.org/officeDocument/2006/relationships/image" Target="../media/image80.png"/><Relationship Id="rId41" Type="http://schemas.openxmlformats.org/officeDocument/2006/relationships/image" Target="../media/image40.png"/><Relationship Id="rId44" Type="http://schemas.openxmlformats.org/officeDocument/2006/relationships/image" Target="../media/image47.png"/><Relationship Id="rId43" Type="http://schemas.openxmlformats.org/officeDocument/2006/relationships/image" Target="../media/image44.png"/><Relationship Id="rId46" Type="http://schemas.openxmlformats.org/officeDocument/2006/relationships/image" Target="../media/image62.png"/><Relationship Id="rId45" Type="http://schemas.openxmlformats.org/officeDocument/2006/relationships/image" Target="../media/image67.png"/><Relationship Id="rId48" Type="http://schemas.openxmlformats.org/officeDocument/2006/relationships/image" Target="../media/image90.png"/><Relationship Id="rId47" Type="http://schemas.openxmlformats.org/officeDocument/2006/relationships/image" Target="../media/image45.png"/><Relationship Id="rId49" Type="http://schemas.openxmlformats.org/officeDocument/2006/relationships/image" Target="../media/image49.png"/><Relationship Id="rId31" Type="http://schemas.openxmlformats.org/officeDocument/2006/relationships/image" Target="../media/image48.png"/><Relationship Id="rId30" Type="http://schemas.openxmlformats.org/officeDocument/2006/relationships/image" Target="../media/image46.png"/><Relationship Id="rId33" Type="http://schemas.openxmlformats.org/officeDocument/2006/relationships/image" Target="../media/image51.png"/><Relationship Id="rId32" Type="http://schemas.openxmlformats.org/officeDocument/2006/relationships/image" Target="../media/image37.png"/><Relationship Id="rId35" Type="http://schemas.openxmlformats.org/officeDocument/2006/relationships/image" Target="../media/image57.png"/><Relationship Id="rId34" Type="http://schemas.openxmlformats.org/officeDocument/2006/relationships/image" Target="../media/image42.png"/><Relationship Id="rId37" Type="http://schemas.openxmlformats.org/officeDocument/2006/relationships/image" Target="../media/image52.png"/><Relationship Id="rId36" Type="http://schemas.openxmlformats.org/officeDocument/2006/relationships/image" Target="../media/image50.png"/><Relationship Id="rId39" Type="http://schemas.openxmlformats.org/officeDocument/2006/relationships/image" Target="../media/image59.png"/><Relationship Id="rId38" Type="http://schemas.openxmlformats.org/officeDocument/2006/relationships/image" Target="../media/image41.png"/><Relationship Id="rId20" Type="http://schemas.openxmlformats.org/officeDocument/2006/relationships/image" Target="../media/image20.png"/><Relationship Id="rId22" Type="http://schemas.openxmlformats.org/officeDocument/2006/relationships/image" Target="../media/image33.png"/><Relationship Id="rId21" Type="http://schemas.openxmlformats.org/officeDocument/2006/relationships/image" Target="../media/image35.png"/><Relationship Id="rId24" Type="http://schemas.openxmlformats.org/officeDocument/2006/relationships/image" Target="../media/image30.png"/><Relationship Id="rId23" Type="http://schemas.openxmlformats.org/officeDocument/2006/relationships/image" Target="../media/image38.png"/><Relationship Id="rId403" Type="http://schemas.openxmlformats.org/officeDocument/2006/relationships/image" Target="../media/image413.png"/><Relationship Id="rId402" Type="http://schemas.openxmlformats.org/officeDocument/2006/relationships/image" Target="../media/image409.png"/><Relationship Id="rId401" Type="http://schemas.openxmlformats.org/officeDocument/2006/relationships/image" Target="../media/image408.png"/><Relationship Id="rId26" Type="http://schemas.openxmlformats.org/officeDocument/2006/relationships/image" Target="../media/image36.png"/><Relationship Id="rId25" Type="http://schemas.openxmlformats.org/officeDocument/2006/relationships/image" Target="../media/image65.png"/><Relationship Id="rId28" Type="http://schemas.openxmlformats.org/officeDocument/2006/relationships/image" Target="../media/image32.png"/><Relationship Id="rId27" Type="http://schemas.openxmlformats.org/officeDocument/2006/relationships/image" Target="../media/image34.png"/><Relationship Id="rId400" Type="http://schemas.openxmlformats.org/officeDocument/2006/relationships/image" Target="../media/image415.png"/><Relationship Id="rId29" Type="http://schemas.openxmlformats.org/officeDocument/2006/relationships/image" Target="../media/image31.png"/><Relationship Id="rId11" Type="http://schemas.openxmlformats.org/officeDocument/2006/relationships/image" Target="../media/image29.png"/><Relationship Id="rId10" Type="http://schemas.openxmlformats.org/officeDocument/2006/relationships/image" Target="../media/image26.png"/><Relationship Id="rId13" Type="http://schemas.openxmlformats.org/officeDocument/2006/relationships/image" Target="../media/image23.png"/><Relationship Id="rId12" Type="http://schemas.openxmlformats.org/officeDocument/2006/relationships/image" Target="../media/image19.png"/><Relationship Id="rId15" Type="http://schemas.openxmlformats.org/officeDocument/2006/relationships/image" Target="../media/image39.png"/><Relationship Id="rId14" Type="http://schemas.openxmlformats.org/officeDocument/2006/relationships/image" Target="../media/image16.png"/><Relationship Id="rId17" Type="http://schemas.openxmlformats.org/officeDocument/2006/relationships/image" Target="../media/image28.png"/><Relationship Id="rId16" Type="http://schemas.openxmlformats.org/officeDocument/2006/relationships/image" Target="../media/image17.png"/><Relationship Id="rId19" Type="http://schemas.openxmlformats.org/officeDocument/2006/relationships/image" Target="../media/image21.png"/><Relationship Id="rId18" Type="http://schemas.openxmlformats.org/officeDocument/2006/relationships/image" Target="../media/image25.png"/><Relationship Id="rId84" Type="http://schemas.openxmlformats.org/officeDocument/2006/relationships/image" Target="../media/image92.png"/><Relationship Id="rId83" Type="http://schemas.openxmlformats.org/officeDocument/2006/relationships/image" Target="../media/image108.png"/><Relationship Id="rId86" Type="http://schemas.openxmlformats.org/officeDocument/2006/relationships/image" Target="../media/image110.png"/><Relationship Id="rId85" Type="http://schemas.openxmlformats.org/officeDocument/2006/relationships/image" Target="../media/image118.png"/><Relationship Id="rId88" Type="http://schemas.openxmlformats.org/officeDocument/2006/relationships/image" Target="../media/image105.png"/><Relationship Id="rId87" Type="http://schemas.openxmlformats.org/officeDocument/2006/relationships/image" Target="../media/image137.png"/><Relationship Id="rId89" Type="http://schemas.openxmlformats.org/officeDocument/2006/relationships/image" Target="../media/image86.png"/><Relationship Id="rId80" Type="http://schemas.openxmlformats.org/officeDocument/2006/relationships/image" Target="../media/image91.png"/><Relationship Id="rId82" Type="http://schemas.openxmlformats.org/officeDocument/2006/relationships/image" Target="../media/image81.png"/><Relationship Id="rId81" Type="http://schemas.openxmlformats.org/officeDocument/2006/relationships/image" Target="../media/image79.png"/><Relationship Id="rId73" Type="http://schemas.openxmlformats.org/officeDocument/2006/relationships/image" Target="../media/image84.png"/><Relationship Id="rId72" Type="http://schemas.openxmlformats.org/officeDocument/2006/relationships/image" Target="../media/image87.png"/><Relationship Id="rId75" Type="http://schemas.openxmlformats.org/officeDocument/2006/relationships/image" Target="../media/image78.png"/><Relationship Id="rId74" Type="http://schemas.openxmlformats.org/officeDocument/2006/relationships/image" Target="../media/image77.png"/><Relationship Id="rId77" Type="http://schemas.openxmlformats.org/officeDocument/2006/relationships/image" Target="../media/image83.png"/><Relationship Id="rId76" Type="http://schemas.openxmlformats.org/officeDocument/2006/relationships/image" Target="../media/image75.png"/><Relationship Id="rId79" Type="http://schemas.openxmlformats.org/officeDocument/2006/relationships/image" Target="../media/image102.png"/><Relationship Id="rId78" Type="http://schemas.openxmlformats.org/officeDocument/2006/relationships/image" Target="../media/image89.png"/><Relationship Id="rId71" Type="http://schemas.openxmlformats.org/officeDocument/2006/relationships/image" Target="../media/image72.png"/><Relationship Id="rId70" Type="http://schemas.openxmlformats.org/officeDocument/2006/relationships/image" Target="../media/image71.png"/><Relationship Id="rId62" Type="http://schemas.openxmlformats.org/officeDocument/2006/relationships/image" Target="../media/image73.png"/><Relationship Id="rId61" Type="http://schemas.openxmlformats.org/officeDocument/2006/relationships/image" Target="../media/image98.png"/><Relationship Id="rId64" Type="http://schemas.openxmlformats.org/officeDocument/2006/relationships/image" Target="../media/image99.png"/><Relationship Id="rId63" Type="http://schemas.openxmlformats.org/officeDocument/2006/relationships/image" Target="../media/image82.png"/><Relationship Id="rId66" Type="http://schemas.openxmlformats.org/officeDocument/2006/relationships/image" Target="../media/image114.png"/><Relationship Id="rId65" Type="http://schemas.openxmlformats.org/officeDocument/2006/relationships/image" Target="../media/image61.png"/><Relationship Id="rId68" Type="http://schemas.openxmlformats.org/officeDocument/2006/relationships/image" Target="../media/image64.png"/><Relationship Id="rId67" Type="http://schemas.openxmlformats.org/officeDocument/2006/relationships/image" Target="../media/image85.png"/><Relationship Id="rId60" Type="http://schemas.openxmlformats.org/officeDocument/2006/relationships/image" Target="../media/image54.png"/><Relationship Id="rId69" Type="http://schemas.openxmlformats.org/officeDocument/2006/relationships/image" Target="../media/image66.png"/><Relationship Id="rId51" Type="http://schemas.openxmlformats.org/officeDocument/2006/relationships/image" Target="../media/image60.png"/><Relationship Id="rId50" Type="http://schemas.openxmlformats.org/officeDocument/2006/relationships/image" Target="../media/image58.png"/><Relationship Id="rId53" Type="http://schemas.openxmlformats.org/officeDocument/2006/relationships/image" Target="../media/image74.png"/><Relationship Id="rId52" Type="http://schemas.openxmlformats.org/officeDocument/2006/relationships/image" Target="../media/image69.png"/><Relationship Id="rId55" Type="http://schemas.openxmlformats.org/officeDocument/2006/relationships/image" Target="../media/image53.png"/><Relationship Id="rId54" Type="http://schemas.openxmlformats.org/officeDocument/2006/relationships/image" Target="../media/image70.png"/><Relationship Id="rId57" Type="http://schemas.openxmlformats.org/officeDocument/2006/relationships/image" Target="../media/image76.png"/><Relationship Id="rId56" Type="http://schemas.openxmlformats.org/officeDocument/2006/relationships/image" Target="../media/image68.png"/><Relationship Id="rId59" Type="http://schemas.openxmlformats.org/officeDocument/2006/relationships/image" Target="../media/image55.png"/><Relationship Id="rId58" Type="http://schemas.openxmlformats.org/officeDocument/2006/relationships/image" Target="../media/image56.png"/><Relationship Id="rId107" Type="http://schemas.openxmlformats.org/officeDocument/2006/relationships/image" Target="../media/image111.png"/><Relationship Id="rId228" Type="http://schemas.openxmlformats.org/officeDocument/2006/relationships/image" Target="../media/image245.png"/><Relationship Id="rId349" Type="http://schemas.openxmlformats.org/officeDocument/2006/relationships/image" Target="../media/image365.png"/><Relationship Id="rId106" Type="http://schemas.openxmlformats.org/officeDocument/2006/relationships/image" Target="../media/image138.png"/><Relationship Id="rId227" Type="http://schemas.openxmlformats.org/officeDocument/2006/relationships/image" Target="../media/image233.png"/><Relationship Id="rId348" Type="http://schemas.openxmlformats.org/officeDocument/2006/relationships/image" Target="../media/image347.png"/><Relationship Id="rId105" Type="http://schemas.openxmlformats.org/officeDocument/2006/relationships/image" Target="../media/image121.png"/><Relationship Id="rId226" Type="http://schemas.openxmlformats.org/officeDocument/2006/relationships/image" Target="../media/image222.png"/><Relationship Id="rId347" Type="http://schemas.openxmlformats.org/officeDocument/2006/relationships/image" Target="../media/image366.png"/><Relationship Id="rId104" Type="http://schemas.openxmlformats.org/officeDocument/2006/relationships/image" Target="../media/image106.png"/><Relationship Id="rId225" Type="http://schemas.openxmlformats.org/officeDocument/2006/relationships/image" Target="../media/image260.png"/><Relationship Id="rId346" Type="http://schemas.openxmlformats.org/officeDocument/2006/relationships/image" Target="../media/image372.png"/><Relationship Id="rId109" Type="http://schemas.openxmlformats.org/officeDocument/2006/relationships/image" Target="../media/image120.png"/><Relationship Id="rId108" Type="http://schemas.openxmlformats.org/officeDocument/2006/relationships/image" Target="../media/image107.png"/><Relationship Id="rId229" Type="http://schemas.openxmlformats.org/officeDocument/2006/relationships/image" Target="../media/image254.png"/><Relationship Id="rId220" Type="http://schemas.openxmlformats.org/officeDocument/2006/relationships/image" Target="../media/image217.png"/><Relationship Id="rId341" Type="http://schemas.openxmlformats.org/officeDocument/2006/relationships/image" Target="../media/image359.png"/><Relationship Id="rId340" Type="http://schemas.openxmlformats.org/officeDocument/2006/relationships/image" Target="../media/image341.png"/><Relationship Id="rId103" Type="http://schemas.openxmlformats.org/officeDocument/2006/relationships/image" Target="../media/image135.png"/><Relationship Id="rId224" Type="http://schemas.openxmlformats.org/officeDocument/2006/relationships/image" Target="../media/image230.png"/><Relationship Id="rId345" Type="http://schemas.openxmlformats.org/officeDocument/2006/relationships/image" Target="../media/image343.png"/><Relationship Id="rId102" Type="http://schemas.openxmlformats.org/officeDocument/2006/relationships/image" Target="../media/image101.png"/><Relationship Id="rId223" Type="http://schemas.openxmlformats.org/officeDocument/2006/relationships/image" Target="../media/image232.png"/><Relationship Id="rId344" Type="http://schemas.openxmlformats.org/officeDocument/2006/relationships/image" Target="../media/image362.png"/><Relationship Id="rId101" Type="http://schemas.openxmlformats.org/officeDocument/2006/relationships/image" Target="../media/image100.png"/><Relationship Id="rId222" Type="http://schemas.openxmlformats.org/officeDocument/2006/relationships/image" Target="../media/image236.png"/><Relationship Id="rId343" Type="http://schemas.openxmlformats.org/officeDocument/2006/relationships/image" Target="../media/image344.png"/><Relationship Id="rId100" Type="http://schemas.openxmlformats.org/officeDocument/2006/relationships/image" Target="../media/image95.png"/><Relationship Id="rId221" Type="http://schemas.openxmlformats.org/officeDocument/2006/relationships/image" Target="../media/image249.png"/><Relationship Id="rId342" Type="http://schemas.openxmlformats.org/officeDocument/2006/relationships/image" Target="../media/image355.png"/><Relationship Id="rId217" Type="http://schemas.openxmlformats.org/officeDocument/2006/relationships/image" Target="../media/image229.png"/><Relationship Id="rId338" Type="http://schemas.openxmlformats.org/officeDocument/2006/relationships/image" Target="../media/image358.png"/><Relationship Id="rId216" Type="http://schemas.openxmlformats.org/officeDocument/2006/relationships/image" Target="../media/image216.png"/><Relationship Id="rId337" Type="http://schemas.openxmlformats.org/officeDocument/2006/relationships/image" Target="../media/image357.png"/><Relationship Id="rId215" Type="http://schemas.openxmlformats.org/officeDocument/2006/relationships/image" Target="../media/image212.png"/><Relationship Id="rId336" Type="http://schemas.openxmlformats.org/officeDocument/2006/relationships/image" Target="../media/image350.png"/><Relationship Id="rId214" Type="http://schemas.openxmlformats.org/officeDocument/2006/relationships/image" Target="../media/image231.png"/><Relationship Id="rId335" Type="http://schemas.openxmlformats.org/officeDocument/2006/relationships/image" Target="../media/image336.png"/><Relationship Id="rId219" Type="http://schemas.openxmlformats.org/officeDocument/2006/relationships/image" Target="../media/image238.png"/><Relationship Id="rId218" Type="http://schemas.openxmlformats.org/officeDocument/2006/relationships/image" Target="../media/image234.png"/><Relationship Id="rId339" Type="http://schemas.openxmlformats.org/officeDocument/2006/relationships/image" Target="../media/image342.png"/><Relationship Id="rId330" Type="http://schemas.openxmlformats.org/officeDocument/2006/relationships/image" Target="../media/image330.png"/><Relationship Id="rId213" Type="http://schemas.openxmlformats.org/officeDocument/2006/relationships/image" Target="../media/image226.png"/><Relationship Id="rId334" Type="http://schemas.openxmlformats.org/officeDocument/2006/relationships/image" Target="../media/image338.png"/><Relationship Id="rId212" Type="http://schemas.openxmlformats.org/officeDocument/2006/relationships/image" Target="../media/image213.png"/><Relationship Id="rId333" Type="http://schemas.openxmlformats.org/officeDocument/2006/relationships/image" Target="../media/image331.png"/><Relationship Id="rId211" Type="http://schemas.openxmlformats.org/officeDocument/2006/relationships/image" Target="../media/image214.png"/><Relationship Id="rId332" Type="http://schemas.openxmlformats.org/officeDocument/2006/relationships/image" Target="../media/image334.png"/><Relationship Id="rId210" Type="http://schemas.openxmlformats.org/officeDocument/2006/relationships/image" Target="../media/image223.png"/><Relationship Id="rId331" Type="http://schemas.openxmlformats.org/officeDocument/2006/relationships/image" Target="../media/image332.png"/><Relationship Id="rId370" Type="http://schemas.openxmlformats.org/officeDocument/2006/relationships/image" Target="../media/image381.png"/><Relationship Id="rId129" Type="http://schemas.openxmlformats.org/officeDocument/2006/relationships/image" Target="../media/image164.png"/><Relationship Id="rId128" Type="http://schemas.openxmlformats.org/officeDocument/2006/relationships/image" Target="../media/image142.png"/><Relationship Id="rId249" Type="http://schemas.openxmlformats.org/officeDocument/2006/relationships/image" Target="../media/image280.png"/><Relationship Id="rId127" Type="http://schemas.openxmlformats.org/officeDocument/2006/relationships/image" Target="../media/image148.png"/><Relationship Id="rId248" Type="http://schemas.openxmlformats.org/officeDocument/2006/relationships/image" Target="../media/image255.png"/><Relationship Id="rId369" Type="http://schemas.openxmlformats.org/officeDocument/2006/relationships/image" Target="../media/image371.png"/><Relationship Id="rId126" Type="http://schemas.openxmlformats.org/officeDocument/2006/relationships/image" Target="../media/image141.png"/><Relationship Id="rId247" Type="http://schemas.openxmlformats.org/officeDocument/2006/relationships/image" Target="../media/image241.png"/><Relationship Id="rId368" Type="http://schemas.openxmlformats.org/officeDocument/2006/relationships/image" Target="../media/image390.png"/><Relationship Id="rId121" Type="http://schemas.openxmlformats.org/officeDocument/2006/relationships/image" Target="../media/image117.png"/><Relationship Id="rId242" Type="http://schemas.openxmlformats.org/officeDocument/2006/relationships/image" Target="../media/image247.png"/><Relationship Id="rId363" Type="http://schemas.openxmlformats.org/officeDocument/2006/relationships/image" Target="../media/image379.png"/><Relationship Id="rId120" Type="http://schemas.openxmlformats.org/officeDocument/2006/relationships/image" Target="../media/image116.png"/><Relationship Id="rId241" Type="http://schemas.openxmlformats.org/officeDocument/2006/relationships/image" Target="../media/image266.png"/><Relationship Id="rId362" Type="http://schemas.openxmlformats.org/officeDocument/2006/relationships/image" Target="../media/image364.png"/><Relationship Id="rId240" Type="http://schemas.openxmlformats.org/officeDocument/2006/relationships/image" Target="../media/image276.png"/><Relationship Id="rId361" Type="http://schemas.openxmlformats.org/officeDocument/2006/relationships/image" Target="../media/image373.png"/><Relationship Id="rId360" Type="http://schemas.openxmlformats.org/officeDocument/2006/relationships/image" Target="../media/image394.png"/><Relationship Id="rId125" Type="http://schemas.openxmlformats.org/officeDocument/2006/relationships/image" Target="../media/image122.png"/><Relationship Id="rId246" Type="http://schemas.openxmlformats.org/officeDocument/2006/relationships/image" Target="../media/image270.png"/><Relationship Id="rId367" Type="http://schemas.openxmlformats.org/officeDocument/2006/relationships/image" Target="../media/image369.png"/><Relationship Id="rId124" Type="http://schemas.openxmlformats.org/officeDocument/2006/relationships/image" Target="../media/image136.png"/><Relationship Id="rId245" Type="http://schemas.openxmlformats.org/officeDocument/2006/relationships/image" Target="../media/image275.png"/><Relationship Id="rId366" Type="http://schemas.openxmlformats.org/officeDocument/2006/relationships/image" Target="../media/image380.png"/><Relationship Id="rId123" Type="http://schemas.openxmlformats.org/officeDocument/2006/relationships/image" Target="../media/image123.png"/><Relationship Id="rId244" Type="http://schemas.openxmlformats.org/officeDocument/2006/relationships/image" Target="../media/image248.png"/><Relationship Id="rId365" Type="http://schemas.openxmlformats.org/officeDocument/2006/relationships/image" Target="../media/image363.png"/><Relationship Id="rId122" Type="http://schemas.openxmlformats.org/officeDocument/2006/relationships/image" Target="../media/image133.png"/><Relationship Id="rId243" Type="http://schemas.openxmlformats.org/officeDocument/2006/relationships/image" Target="../media/image257.png"/><Relationship Id="rId364" Type="http://schemas.openxmlformats.org/officeDocument/2006/relationships/image" Target="../media/image375.png"/><Relationship Id="rId95" Type="http://schemas.openxmlformats.org/officeDocument/2006/relationships/image" Target="../media/image94.png"/><Relationship Id="rId94" Type="http://schemas.openxmlformats.org/officeDocument/2006/relationships/image" Target="../media/image88.png"/><Relationship Id="rId97" Type="http://schemas.openxmlformats.org/officeDocument/2006/relationships/image" Target="../media/image128.png"/><Relationship Id="rId96" Type="http://schemas.openxmlformats.org/officeDocument/2006/relationships/image" Target="../media/image96.png"/><Relationship Id="rId99" Type="http://schemas.openxmlformats.org/officeDocument/2006/relationships/image" Target="../media/image93.png"/><Relationship Id="rId98" Type="http://schemas.openxmlformats.org/officeDocument/2006/relationships/image" Target="../media/image97.png"/><Relationship Id="rId91" Type="http://schemas.openxmlformats.org/officeDocument/2006/relationships/image" Target="../media/image103.png"/><Relationship Id="rId90" Type="http://schemas.openxmlformats.org/officeDocument/2006/relationships/image" Target="../media/image104.png"/><Relationship Id="rId93" Type="http://schemas.openxmlformats.org/officeDocument/2006/relationships/image" Target="../media/image112.png"/><Relationship Id="rId92" Type="http://schemas.openxmlformats.org/officeDocument/2006/relationships/image" Target="../media/image125.png"/><Relationship Id="rId118" Type="http://schemas.openxmlformats.org/officeDocument/2006/relationships/image" Target="../media/image115.png"/><Relationship Id="rId239" Type="http://schemas.openxmlformats.org/officeDocument/2006/relationships/image" Target="../media/image317.png"/><Relationship Id="rId117" Type="http://schemas.openxmlformats.org/officeDocument/2006/relationships/image" Target="../media/image124.png"/><Relationship Id="rId238" Type="http://schemas.openxmlformats.org/officeDocument/2006/relationships/image" Target="../media/image240.png"/><Relationship Id="rId359" Type="http://schemas.openxmlformats.org/officeDocument/2006/relationships/image" Target="../media/image416.png"/><Relationship Id="rId116" Type="http://schemas.openxmlformats.org/officeDocument/2006/relationships/image" Target="../media/image127.png"/><Relationship Id="rId237" Type="http://schemas.openxmlformats.org/officeDocument/2006/relationships/image" Target="../media/image237.png"/><Relationship Id="rId358" Type="http://schemas.openxmlformats.org/officeDocument/2006/relationships/image" Target="../media/image374.png"/><Relationship Id="rId115" Type="http://schemas.openxmlformats.org/officeDocument/2006/relationships/image" Target="../media/image134.png"/><Relationship Id="rId236" Type="http://schemas.openxmlformats.org/officeDocument/2006/relationships/image" Target="../media/image235.png"/><Relationship Id="rId357" Type="http://schemas.openxmlformats.org/officeDocument/2006/relationships/image" Target="../media/image354.png"/><Relationship Id="rId119" Type="http://schemas.openxmlformats.org/officeDocument/2006/relationships/image" Target="../media/image129.png"/><Relationship Id="rId110" Type="http://schemas.openxmlformats.org/officeDocument/2006/relationships/image" Target="../media/image109.png"/><Relationship Id="rId231" Type="http://schemas.openxmlformats.org/officeDocument/2006/relationships/image" Target="../media/image243.png"/><Relationship Id="rId352" Type="http://schemas.openxmlformats.org/officeDocument/2006/relationships/image" Target="../media/image367.png"/><Relationship Id="rId230" Type="http://schemas.openxmlformats.org/officeDocument/2006/relationships/image" Target="../media/image225.png"/><Relationship Id="rId351" Type="http://schemas.openxmlformats.org/officeDocument/2006/relationships/image" Target="../media/image346.png"/><Relationship Id="rId350" Type="http://schemas.openxmlformats.org/officeDocument/2006/relationships/image" Target="../media/image370.png"/><Relationship Id="rId114" Type="http://schemas.openxmlformats.org/officeDocument/2006/relationships/image" Target="../media/image126.png"/><Relationship Id="rId235" Type="http://schemas.openxmlformats.org/officeDocument/2006/relationships/image" Target="../media/image246.png"/><Relationship Id="rId356" Type="http://schemas.openxmlformats.org/officeDocument/2006/relationships/image" Target="../media/image368.png"/><Relationship Id="rId113" Type="http://schemas.openxmlformats.org/officeDocument/2006/relationships/image" Target="../media/image140.png"/><Relationship Id="rId234" Type="http://schemas.openxmlformats.org/officeDocument/2006/relationships/image" Target="../media/image242.png"/><Relationship Id="rId355" Type="http://schemas.openxmlformats.org/officeDocument/2006/relationships/image" Target="../media/image385.png"/><Relationship Id="rId112" Type="http://schemas.openxmlformats.org/officeDocument/2006/relationships/image" Target="../media/image119.png"/><Relationship Id="rId233" Type="http://schemas.openxmlformats.org/officeDocument/2006/relationships/image" Target="../media/image239.png"/><Relationship Id="rId354" Type="http://schemas.openxmlformats.org/officeDocument/2006/relationships/image" Target="../media/image352.png"/><Relationship Id="rId111" Type="http://schemas.openxmlformats.org/officeDocument/2006/relationships/image" Target="../media/image113.png"/><Relationship Id="rId232" Type="http://schemas.openxmlformats.org/officeDocument/2006/relationships/image" Target="../media/image227.png"/><Relationship Id="rId353" Type="http://schemas.openxmlformats.org/officeDocument/2006/relationships/image" Target="../media/image348.png"/><Relationship Id="rId305" Type="http://schemas.openxmlformats.org/officeDocument/2006/relationships/image" Target="../media/image305.png"/><Relationship Id="rId304" Type="http://schemas.openxmlformats.org/officeDocument/2006/relationships/image" Target="../media/image349.png"/><Relationship Id="rId303" Type="http://schemas.openxmlformats.org/officeDocument/2006/relationships/image" Target="../media/image322.png"/><Relationship Id="rId302" Type="http://schemas.openxmlformats.org/officeDocument/2006/relationships/image" Target="../media/image307.png"/><Relationship Id="rId309" Type="http://schemas.openxmlformats.org/officeDocument/2006/relationships/image" Target="../media/image308.png"/><Relationship Id="rId308" Type="http://schemas.openxmlformats.org/officeDocument/2006/relationships/image" Target="../media/image306.png"/><Relationship Id="rId307" Type="http://schemas.openxmlformats.org/officeDocument/2006/relationships/image" Target="../media/image339.png"/><Relationship Id="rId306" Type="http://schemas.openxmlformats.org/officeDocument/2006/relationships/image" Target="../media/image302.png"/><Relationship Id="rId301" Type="http://schemas.openxmlformats.org/officeDocument/2006/relationships/image" Target="../media/image300.png"/><Relationship Id="rId300" Type="http://schemas.openxmlformats.org/officeDocument/2006/relationships/image" Target="../media/image316.png"/><Relationship Id="rId206" Type="http://schemas.openxmlformats.org/officeDocument/2006/relationships/image" Target="../media/image208.png"/><Relationship Id="rId327" Type="http://schemas.openxmlformats.org/officeDocument/2006/relationships/image" Target="../media/image327.png"/><Relationship Id="rId205" Type="http://schemas.openxmlformats.org/officeDocument/2006/relationships/image" Target="../media/image220.png"/><Relationship Id="rId326" Type="http://schemas.openxmlformats.org/officeDocument/2006/relationships/image" Target="../media/image323.png"/><Relationship Id="rId204" Type="http://schemas.openxmlformats.org/officeDocument/2006/relationships/image" Target="../media/image203.png"/><Relationship Id="rId325" Type="http://schemas.openxmlformats.org/officeDocument/2006/relationships/image" Target="../media/image328.png"/><Relationship Id="rId203" Type="http://schemas.openxmlformats.org/officeDocument/2006/relationships/image" Target="../media/image201.png"/><Relationship Id="rId324" Type="http://schemas.openxmlformats.org/officeDocument/2006/relationships/image" Target="../media/image324.png"/><Relationship Id="rId209" Type="http://schemas.openxmlformats.org/officeDocument/2006/relationships/image" Target="../media/image221.png"/><Relationship Id="rId208" Type="http://schemas.openxmlformats.org/officeDocument/2006/relationships/image" Target="../media/image210.png"/><Relationship Id="rId329" Type="http://schemas.openxmlformats.org/officeDocument/2006/relationships/image" Target="../media/image356.png"/><Relationship Id="rId207" Type="http://schemas.openxmlformats.org/officeDocument/2006/relationships/image" Target="../media/image250.png"/><Relationship Id="rId328" Type="http://schemas.openxmlformats.org/officeDocument/2006/relationships/image" Target="../media/image361.png"/><Relationship Id="rId202" Type="http://schemas.openxmlformats.org/officeDocument/2006/relationships/image" Target="../media/image228.png"/><Relationship Id="rId323" Type="http://schemas.openxmlformats.org/officeDocument/2006/relationships/image" Target="../media/image320.png"/><Relationship Id="rId201" Type="http://schemas.openxmlformats.org/officeDocument/2006/relationships/image" Target="../media/image200.png"/><Relationship Id="rId322" Type="http://schemas.openxmlformats.org/officeDocument/2006/relationships/image" Target="../media/image345.png"/><Relationship Id="rId200" Type="http://schemas.openxmlformats.org/officeDocument/2006/relationships/image" Target="../media/image202.png"/><Relationship Id="rId321" Type="http://schemas.openxmlformats.org/officeDocument/2006/relationships/image" Target="../media/image353.png"/><Relationship Id="rId320" Type="http://schemas.openxmlformats.org/officeDocument/2006/relationships/image" Target="../media/image318.png"/><Relationship Id="rId316" Type="http://schemas.openxmlformats.org/officeDocument/2006/relationships/image" Target="../media/image340.png"/><Relationship Id="rId315" Type="http://schemas.openxmlformats.org/officeDocument/2006/relationships/image" Target="../media/image312.png"/><Relationship Id="rId314" Type="http://schemas.openxmlformats.org/officeDocument/2006/relationships/image" Target="../media/image337.png"/><Relationship Id="rId313" Type="http://schemas.openxmlformats.org/officeDocument/2006/relationships/image" Target="../media/image313.png"/><Relationship Id="rId319" Type="http://schemas.openxmlformats.org/officeDocument/2006/relationships/image" Target="../media/image319.png"/><Relationship Id="rId318" Type="http://schemas.openxmlformats.org/officeDocument/2006/relationships/image" Target="../media/image360.png"/><Relationship Id="rId317" Type="http://schemas.openxmlformats.org/officeDocument/2006/relationships/image" Target="../media/image315.png"/><Relationship Id="rId312" Type="http://schemas.openxmlformats.org/officeDocument/2006/relationships/image" Target="../media/image333.png"/><Relationship Id="rId311" Type="http://schemas.openxmlformats.org/officeDocument/2006/relationships/image" Target="../media/image351.png"/><Relationship Id="rId310" Type="http://schemas.openxmlformats.org/officeDocument/2006/relationships/image" Target="../media/image325.png"/></Relationships>
</file>

<file path=xl/drawings/_rels/drawing3.xml.rels><?xml version="1.0" encoding="UTF-8" standalone="yes"?><Relationships xmlns="http://schemas.openxmlformats.org/package/2006/relationships"><Relationship Id="rId190" Type="http://schemas.openxmlformats.org/officeDocument/2006/relationships/image" Target="../media/image587.png"/><Relationship Id="rId194" Type="http://schemas.openxmlformats.org/officeDocument/2006/relationships/image" Target="../media/image641.png"/><Relationship Id="rId193" Type="http://schemas.openxmlformats.org/officeDocument/2006/relationships/image" Target="../media/image608.png"/><Relationship Id="rId192" Type="http://schemas.openxmlformats.org/officeDocument/2006/relationships/image" Target="../media/image592.png"/><Relationship Id="rId191" Type="http://schemas.openxmlformats.org/officeDocument/2006/relationships/image" Target="../media/image607.png"/><Relationship Id="rId187" Type="http://schemas.openxmlformats.org/officeDocument/2006/relationships/image" Target="../media/image612.png"/><Relationship Id="rId186" Type="http://schemas.openxmlformats.org/officeDocument/2006/relationships/image" Target="../media/image602.png"/><Relationship Id="rId185" Type="http://schemas.openxmlformats.org/officeDocument/2006/relationships/image" Target="../media/image586.png"/><Relationship Id="rId184" Type="http://schemas.openxmlformats.org/officeDocument/2006/relationships/image" Target="../media/image604.png"/><Relationship Id="rId189" Type="http://schemas.openxmlformats.org/officeDocument/2006/relationships/image" Target="../media/image620.png"/><Relationship Id="rId188" Type="http://schemas.openxmlformats.org/officeDocument/2006/relationships/image" Target="../media/image588.png"/><Relationship Id="rId183" Type="http://schemas.openxmlformats.org/officeDocument/2006/relationships/image" Target="../media/image591.png"/><Relationship Id="rId182" Type="http://schemas.openxmlformats.org/officeDocument/2006/relationships/image" Target="../media/image601.png"/><Relationship Id="rId181" Type="http://schemas.openxmlformats.org/officeDocument/2006/relationships/image" Target="../media/image590.png"/><Relationship Id="rId180" Type="http://schemas.openxmlformats.org/officeDocument/2006/relationships/image" Target="../media/image581.png"/><Relationship Id="rId176" Type="http://schemas.openxmlformats.org/officeDocument/2006/relationships/image" Target="../media/image595.png"/><Relationship Id="rId297" Type="http://schemas.openxmlformats.org/officeDocument/2006/relationships/image" Target="../media/image696.png"/><Relationship Id="rId175" Type="http://schemas.openxmlformats.org/officeDocument/2006/relationships/image" Target="../media/image617.png"/><Relationship Id="rId296" Type="http://schemas.openxmlformats.org/officeDocument/2006/relationships/image" Target="../media/image744.png"/><Relationship Id="rId174" Type="http://schemas.openxmlformats.org/officeDocument/2006/relationships/image" Target="../media/image578.png"/><Relationship Id="rId295" Type="http://schemas.openxmlformats.org/officeDocument/2006/relationships/image" Target="../media/image724.png"/><Relationship Id="rId173" Type="http://schemas.openxmlformats.org/officeDocument/2006/relationships/image" Target="../media/image635.png"/><Relationship Id="rId294" Type="http://schemas.openxmlformats.org/officeDocument/2006/relationships/image" Target="../media/image698.png"/><Relationship Id="rId179" Type="http://schemas.openxmlformats.org/officeDocument/2006/relationships/image" Target="../media/image594.png"/><Relationship Id="rId178" Type="http://schemas.openxmlformats.org/officeDocument/2006/relationships/image" Target="../media/image576.png"/><Relationship Id="rId299" Type="http://schemas.openxmlformats.org/officeDocument/2006/relationships/image" Target="../media/image717.png"/><Relationship Id="rId177" Type="http://schemas.openxmlformats.org/officeDocument/2006/relationships/image" Target="../media/image582.png"/><Relationship Id="rId298" Type="http://schemas.openxmlformats.org/officeDocument/2006/relationships/image" Target="../media/image697.png"/><Relationship Id="rId198" Type="http://schemas.openxmlformats.org/officeDocument/2006/relationships/image" Target="../media/image600.png"/><Relationship Id="rId197" Type="http://schemas.openxmlformats.org/officeDocument/2006/relationships/image" Target="../media/image597.png"/><Relationship Id="rId196" Type="http://schemas.openxmlformats.org/officeDocument/2006/relationships/image" Target="../media/image610.png"/><Relationship Id="rId195" Type="http://schemas.openxmlformats.org/officeDocument/2006/relationships/image" Target="../media/image633.png"/><Relationship Id="rId199" Type="http://schemas.openxmlformats.org/officeDocument/2006/relationships/image" Target="../media/image628.png"/><Relationship Id="rId150" Type="http://schemas.openxmlformats.org/officeDocument/2006/relationships/image" Target="../media/image574.png"/><Relationship Id="rId271" Type="http://schemas.openxmlformats.org/officeDocument/2006/relationships/image" Target="../media/image687.png"/><Relationship Id="rId270" Type="http://schemas.openxmlformats.org/officeDocument/2006/relationships/image" Target="../media/image674.png"/><Relationship Id="rId1" Type="http://schemas.openxmlformats.org/officeDocument/2006/relationships/image" Target="../media/image7.png"/><Relationship Id="rId2" Type="http://schemas.openxmlformats.org/officeDocument/2006/relationships/image" Target="../media/image421.png"/><Relationship Id="rId3" Type="http://schemas.openxmlformats.org/officeDocument/2006/relationships/image" Target="../media/image411.png"/><Relationship Id="rId149" Type="http://schemas.openxmlformats.org/officeDocument/2006/relationships/image" Target="../media/image547.png"/><Relationship Id="rId4" Type="http://schemas.openxmlformats.org/officeDocument/2006/relationships/image" Target="../media/image406.png"/><Relationship Id="rId148" Type="http://schemas.openxmlformats.org/officeDocument/2006/relationships/image" Target="../media/image565.png"/><Relationship Id="rId269" Type="http://schemas.openxmlformats.org/officeDocument/2006/relationships/image" Target="../media/image668.png"/><Relationship Id="rId9" Type="http://schemas.openxmlformats.org/officeDocument/2006/relationships/image" Target="../media/image432.png"/><Relationship Id="rId143" Type="http://schemas.openxmlformats.org/officeDocument/2006/relationships/image" Target="../media/image559.png"/><Relationship Id="rId264" Type="http://schemas.openxmlformats.org/officeDocument/2006/relationships/image" Target="../media/image683.png"/><Relationship Id="rId142" Type="http://schemas.openxmlformats.org/officeDocument/2006/relationships/image" Target="../media/image542.png"/><Relationship Id="rId263" Type="http://schemas.openxmlformats.org/officeDocument/2006/relationships/image" Target="../media/image665.png"/><Relationship Id="rId141" Type="http://schemas.openxmlformats.org/officeDocument/2006/relationships/image" Target="../media/image539.png"/><Relationship Id="rId262" Type="http://schemas.openxmlformats.org/officeDocument/2006/relationships/image" Target="../media/image678.png"/><Relationship Id="rId140" Type="http://schemas.openxmlformats.org/officeDocument/2006/relationships/image" Target="../media/image553.png"/><Relationship Id="rId261" Type="http://schemas.openxmlformats.org/officeDocument/2006/relationships/image" Target="../media/image661.png"/><Relationship Id="rId5" Type="http://schemas.openxmlformats.org/officeDocument/2006/relationships/image" Target="../media/image414.png"/><Relationship Id="rId147" Type="http://schemas.openxmlformats.org/officeDocument/2006/relationships/image" Target="../media/image548.png"/><Relationship Id="rId268" Type="http://schemas.openxmlformats.org/officeDocument/2006/relationships/image" Target="../media/image709.png"/><Relationship Id="rId6" Type="http://schemas.openxmlformats.org/officeDocument/2006/relationships/image" Target="../media/image419.png"/><Relationship Id="rId146" Type="http://schemas.openxmlformats.org/officeDocument/2006/relationships/image" Target="../media/image546.png"/><Relationship Id="rId267" Type="http://schemas.openxmlformats.org/officeDocument/2006/relationships/image" Target="../media/image682.png"/><Relationship Id="rId7" Type="http://schemas.openxmlformats.org/officeDocument/2006/relationships/image" Target="../media/image423.png"/><Relationship Id="rId145" Type="http://schemas.openxmlformats.org/officeDocument/2006/relationships/image" Target="../media/image543.png"/><Relationship Id="rId266" Type="http://schemas.openxmlformats.org/officeDocument/2006/relationships/image" Target="../media/image676.png"/><Relationship Id="rId8" Type="http://schemas.openxmlformats.org/officeDocument/2006/relationships/image" Target="../media/image418.png"/><Relationship Id="rId144" Type="http://schemas.openxmlformats.org/officeDocument/2006/relationships/image" Target="../media/image570.png"/><Relationship Id="rId265" Type="http://schemas.openxmlformats.org/officeDocument/2006/relationships/image" Target="../media/image664.png"/><Relationship Id="rId260" Type="http://schemas.openxmlformats.org/officeDocument/2006/relationships/image" Target="../media/image660.png"/><Relationship Id="rId139" Type="http://schemas.openxmlformats.org/officeDocument/2006/relationships/image" Target="../media/image552.png"/><Relationship Id="rId138" Type="http://schemas.openxmlformats.org/officeDocument/2006/relationships/image" Target="../media/image535.png"/><Relationship Id="rId259" Type="http://schemas.openxmlformats.org/officeDocument/2006/relationships/image" Target="../media/image711.png"/><Relationship Id="rId137" Type="http://schemas.openxmlformats.org/officeDocument/2006/relationships/image" Target="../media/image560.png"/><Relationship Id="rId258" Type="http://schemas.openxmlformats.org/officeDocument/2006/relationships/image" Target="../media/image688.png"/><Relationship Id="rId132" Type="http://schemas.openxmlformats.org/officeDocument/2006/relationships/image" Target="../media/image531.png"/><Relationship Id="rId253" Type="http://schemas.openxmlformats.org/officeDocument/2006/relationships/image" Target="../media/image658.png"/><Relationship Id="rId131" Type="http://schemas.openxmlformats.org/officeDocument/2006/relationships/image" Target="../media/image556.png"/><Relationship Id="rId252" Type="http://schemas.openxmlformats.org/officeDocument/2006/relationships/image" Target="../media/image680.png"/><Relationship Id="rId130" Type="http://schemas.openxmlformats.org/officeDocument/2006/relationships/image" Target="../media/image529.png"/><Relationship Id="rId251" Type="http://schemas.openxmlformats.org/officeDocument/2006/relationships/image" Target="../media/image651.png"/><Relationship Id="rId250" Type="http://schemas.openxmlformats.org/officeDocument/2006/relationships/image" Target="../media/image677.png"/><Relationship Id="rId136" Type="http://schemas.openxmlformats.org/officeDocument/2006/relationships/image" Target="../media/image533.png"/><Relationship Id="rId257" Type="http://schemas.openxmlformats.org/officeDocument/2006/relationships/image" Target="../media/image653.png"/><Relationship Id="rId135" Type="http://schemas.openxmlformats.org/officeDocument/2006/relationships/image" Target="../media/image562.png"/><Relationship Id="rId256" Type="http://schemas.openxmlformats.org/officeDocument/2006/relationships/image" Target="../media/image673.png"/><Relationship Id="rId134" Type="http://schemas.openxmlformats.org/officeDocument/2006/relationships/image" Target="../media/image566.png"/><Relationship Id="rId255" Type="http://schemas.openxmlformats.org/officeDocument/2006/relationships/image" Target="../media/image701.png"/><Relationship Id="rId133" Type="http://schemas.openxmlformats.org/officeDocument/2006/relationships/image" Target="../media/image555.png"/><Relationship Id="rId254" Type="http://schemas.openxmlformats.org/officeDocument/2006/relationships/image" Target="../media/image654.png"/><Relationship Id="rId172" Type="http://schemas.openxmlformats.org/officeDocument/2006/relationships/image" Target="../media/image572.png"/><Relationship Id="rId293" Type="http://schemas.openxmlformats.org/officeDocument/2006/relationships/image" Target="../media/image695.png"/><Relationship Id="rId171" Type="http://schemas.openxmlformats.org/officeDocument/2006/relationships/image" Target="../media/image577.png"/><Relationship Id="rId292" Type="http://schemas.openxmlformats.org/officeDocument/2006/relationships/image" Target="../media/image692.png"/><Relationship Id="rId170" Type="http://schemas.openxmlformats.org/officeDocument/2006/relationships/image" Target="../media/image599.png"/><Relationship Id="rId291" Type="http://schemas.openxmlformats.org/officeDocument/2006/relationships/image" Target="../media/image740.png"/><Relationship Id="rId290" Type="http://schemas.openxmlformats.org/officeDocument/2006/relationships/image" Target="../media/image691.png"/><Relationship Id="rId165" Type="http://schemas.openxmlformats.org/officeDocument/2006/relationships/image" Target="../media/image569.png"/><Relationship Id="rId286" Type="http://schemas.openxmlformats.org/officeDocument/2006/relationships/image" Target="../media/image725.png"/><Relationship Id="rId164" Type="http://schemas.openxmlformats.org/officeDocument/2006/relationships/image" Target="../media/image568.png"/><Relationship Id="rId285" Type="http://schemas.openxmlformats.org/officeDocument/2006/relationships/image" Target="../media/image706.png"/><Relationship Id="rId163" Type="http://schemas.openxmlformats.org/officeDocument/2006/relationships/image" Target="../media/image593.png"/><Relationship Id="rId284" Type="http://schemas.openxmlformats.org/officeDocument/2006/relationships/image" Target="../media/image686.png"/><Relationship Id="rId162" Type="http://schemas.openxmlformats.org/officeDocument/2006/relationships/image" Target="../media/image589.png"/><Relationship Id="rId283" Type="http://schemas.openxmlformats.org/officeDocument/2006/relationships/image" Target="../media/image684.png"/><Relationship Id="rId169" Type="http://schemas.openxmlformats.org/officeDocument/2006/relationships/image" Target="../media/image571.png"/><Relationship Id="rId168" Type="http://schemas.openxmlformats.org/officeDocument/2006/relationships/image" Target="../media/image585.png"/><Relationship Id="rId289" Type="http://schemas.openxmlformats.org/officeDocument/2006/relationships/image" Target="../media/image690.png"/><Relationship Id="rId167" Type="http://schemas.openxmlformats.org/officeDocument/2006/relationships/image" Target="../media/image584.png"/><Relationship Id="rId288" Type="http://schemas.openxmlformats.org/officeDocument/2006/relationships/image" Target="../media/image710.png"/><Relationship Id="rId166" Type="http://schemas.openxmlformats.org/officeDocument/2006/relationships/image" Target="../media/image580.png"/><Relationship Id="rId287" Type="http://schemas.openxmlformats.org/officeDocument/2006/relationships/image" Target="../media/image707.png"/><Relationship Id="rId161" Type="http://schemas.openxmlformats.org/officeDocument/2006/relationships/image" Target="../media/image573.png"/><Relationship Id="rId282" Type="http://schemas.openxmlformats.org/officeDocument/2006/relationships/image" Target="../media/image681.png"/><Relationship Id="rId160" Type="http://schemas.openxmlformats.org/officeDocument/2006/relationships/image" Target="../media/image596.png"/><Relationship Id="rId281" Type="http://schemas.openxmlformats.org/officeDocument/2006/relationships/image" Target="../media/image703.png"/><Relationship Id="rId280" Type="http://schemas.openxmlformats.org/officeDocument/2006/relationships/image" Target="../media/image694.png"/><Relationship Id="rId159" Type="http://schemas.openxmlformats.org/officeDocument/2006/relationships/image" Target="../media/image567.png"/><Relationship Id="rId154" Type="http://schemas.openxmlformats.org/officeDocument/2006/relationships/image" Target="../media/image551.png"/><Relationship Id="rId275" Type="http://schemas.openxmlformats.org/officeDocument/2006/relationships/image" Target="../media/image702.png"/><Relationship Id="rId153" Type="http://schemas.openxmlformats.org/officeDocument/2006/relationships/image" Target="../media/image554.png"/><Relationship Id="rId274" Type="http://schemas.openxmlformats.org/officeDocument/2006/relationships/image" Target="../media/image693.png"/><Relationship Id="rId152" Type="http://schemas.openxmlformats.org/officeDocument/2006/relationships/image" Target="../media/image575.png"/><Relationship Id="rId273" Type="http://schemas.openxmlformats.org/officeDocument/2006/relationships/image" Target="../media/image675.png"/><Relationship Id="rId151" Type="http://schemas.openxmlformats.org/officeDocument/2006/relationships/image" Target="../media/image563.png"/><Relationship Id="rId272" Type="http://schemas.openxmlformats.org/officeDocument/2006/relationships/image" Target="../media/image685.png"/><Relationship Id="rId158" Type="http://schemas.openxmlformats.org/officeDocument/2006/relationships/image" Target="../media/image579.png"/><Relationship Id="rId279" Type="http://schemas.openxmlformats.org/officeDocument/2006/relationships/image" Target="../media/image699.png"/><Relationship Id="rId157" Type="http://schemas.openxmlformats.org/officeDocument/2006/relationships/image" Target="../media/image598.png"/><Relationship Id="rId278" Type="http://schemas.openxmlformats.org/officeDocument/2006/relationships/image" Target="../media/image679.png"/><Relationship Id="rId156" Type="http://schemas.openxmlformats.org/officeDocument/2006/relationships/image" Target="../media/image583.png"/><Relationship Id="rId277" Type="http://schemas.openxmlformats.org/officeDocument/2006/relationships/image" Target="../media/image712.png"/><Relationship Id="rId155" Type="http://schemas.openxmlformats.org/officeDocument/2006/relationships/image" Target="../media/image558.png"/><Relationship Id="rId276" Type="http://schemas.openxmlformats.org/officeDocument/2006/relationships/image" Target="../media/image689.png"/><Relationship Id="rId40" Type="http://schemas.openxmlformats.org/officeDocument/2006/relationships/image" Target="../media/image450.png"/><Relationship Id="rId42" Type="http://schemas.openxmlformats.org/officeDocument/2006/relationships/image" Target="../media/image439.png"/><Relationship Id="rId41" Type="http://schemas.openxmlformats.org/officeDocument/2006/relationships/image" Target="../media/image440.png"/><Relationship Id="rId44" Type="http://schemas.openxmlformats.org/officeDocument/2006/relationships/image" Target="../media/image443.png"/><Relationship Id="rId43" Type="http://schemas.openxmlformats.org/officeDocument/2006/relationships/image" Target="../media/image445.png"/><Relationship Id="rId46" Type="http://schemas.openxmlformats.org/officeDocument/2006/relationships/image" Target="../media/image470.png"/><Relationship Id="rId45" Type="http://schemas.openxmlformats.org/officeDocument/2006/relationships/image" Target="../media/image472.png"/><Relationship Id="rId48" Type="http://schemas.openxmlformats.org/officeDocument/2006/relationships/image" Target="../media/image478.png"/><Relationship Id="rId47" Type="http://schemas.openxmlformats.org/officeDocument/2006/relationships/image" Target="../media/image447.png"/><Relationship Id="rId49" Type="http://schemas.openxmlformats.org/officeDocument/2006/relationships/image" Target="../media/image461.png"/><Relationship Id="rId31" Type="http://schemas.openxmlformats.org/officeDocument/2006/relationships/image" Target="../media/image446.png"/><Relationship Id="rId30" Type="http://schemas.openxmlformats.org/officeDocument/2006/relationships/image" Target="../media/image426.png"/><Relationship Id="rId33" Type="http://schemas.openxmlformats.org/officeDocument/2006/relationships/image" Target="../media/image448.png"/><Relationship Id="rId32" Type="http://schemas.openxmlformats.org/officeDocument/2006/relationships/image" Target="../media/image485.png"/><Relationship Id="rId35" Type="http://schemas.openxmlformats.org/officeDocument/2006/relationships/image" Target="../media/image431.png"/><Relationship Id="rId34" Type="http://schemas.openxmlformats.org/officeDocument/2006/relationships/image" Target="../media/image442.png"/><Relationship Id="rId37" Type="http://schemas.openxmlformats.org/officeDocument/2006/relationships/image" Target="../media/image433.png"/><Relationship Id="rId36" Type="http://schemas.openxmlformats.org/officeDocument/2006/relationships/image" Target="../media/image451.png"/><Relationship Id="rId39" Type="http://schemas.openxmlformats.org/officeDocument/2006/relationships/image" Target="../media/image456.png"/><Relationship Id="rId38" Type="http://schemas.openxmlformats.org/officeDocument/2006/relationships/image" Target="../media/image434.png"/><Relationship Id="rId20" Type="http://schemas.openxmlformats.org/officeDocument/2006/relationships/image" Target="../media/image437.png"/><Relationship Id="rId22" Type="http://schemas.openxmlformats.org/officeDocument/2006/relationships/image" Target="../media/image428.png"/><Relationship Id="rId21" Type="http://schemas.openxmlformats.org/officeDocument/2006/relationships/image" Target="../media/image436.png"/><Relationship Id="rId24" Type="http://schemas.openxmlformats.org/officeDocument/2006/relationships/image" Target="../media/image464.png"/><Relationship Id="rId23" Type="http://schemas.openxmlformats.org/officeDocument/2006/relationships/image" Target="../media/image494.png"/><Relationship Id="rId26" Type="http://schemas.openxmlformats.org/officeDocument/2006/relationships/image" Target="../media/image430.png"/><Relationship Id="rId25" Type="http://schemas.openxmlformats.org/officeDocument/2006/relationships/image" Target="../media/image452.png"/><Relationship Id="rId28" Type="http://schemas.openxmlformats.org/officeDocument/2006/relationships/image" Target="../media/image444.png"/><Relationship Id="rId27" Type="http://schemas.openxmlformats.org/officeDocument/2006/relationships/image" Target="../media/image454.png"/><Relationship Id="rId29" Type="http://schemas.openxmlformats.org/officeDocument/2006/relationships/image" Target="../media/image441.png"/><Relationship Id="rId11" Type="http://schemas.openxmlformats.org/officeDocument/2006/relationships/image" Target="../media/image412.png"/><Relationship Id="rId10" Type="http://schemas.openxmlformats.org/officeDocument/2006/relationships/image" Target="../media/image410.png"/><Relationship Id="rId13" Type="http://schemas.openxmlformats.org/officeDocument/2006/relationships/image" Target="../media/image466.png"/><Relationship Id="rId12" Type="http://schemas.openxmlformats.org/officeDocument/2006/relationships/image" Target="../media/image427.png"/><Relationship Id="rId15" Type="http://schemas.openxmlformats.org/officeDocument/2006/relationships/image" Target="../media/image438.png"/><Relationship Id="rId14" Type="http://schemas.openxmlformats.org/officeDocument/2006/relationships/image" Target="../media/image449.png"/><Relationship Id="rId17" Type="http://schemas.openxmlformats.org/officeDocument/2006/relationships/image" Target="../media/image424.png"/><Relationship Id="rId16" Type="http://schemas.openxmlformats.org/officeDocument/2006/relationships/image" Target="../media/image463.png"/><Relationship Id="rId19" Type="http://schemas.openxmlformats.org/officeDocument/2006/relationships/image" Target="../media/image425.png"/><Relationship Id="rId18" Type="http://schemas.openxmlformats.org/officeDocument/2006/relationships/image" Target="../media/image435.png"/><Relationship Id="rId84" Type="http://schemas.openxmlformats.org/officeDocument/2006/relationships/image" Target="../media/image511.png"/><Relationship Id="rId83" Type="http://schemas.openxmlformats.org/officeDocument/2006/relationships/image" Target="../media/image483.png"/><Relationship Id="rId86" Type="http://schemas.openxmlformats.org/officeDocument/2006/relationships/image" Target="../media/image484.png"/><Relationship Id="rId85" Type="http://schemas.openxmlformats.org/officeDocument/2006/relationships/image" Target="../media/image491.png"/><Relationship Id="rId88" Type="http://schemas.openxmlformats.org/officeDocument/2006/relationships/image" Target="../media/image506.png"/><Relationship Id="rId87" Type="http://schemas.openxmlformats.org/officeDocument/2006/relationships/image" Target="../media/image509.png"/><Relationship Id="rId89" Type="http://schemas.openxmlformats.org/officeDocument/2006/relationships/image" Target="../media/image516.png"/><Relationship Id="rId80" Type="http://schemas.openxmlformats.org/officeDocument/2006/relationships/image" Target="../media/image510.png"/><Relationship Id="rId82" Type="http://schemas.openxmlformats.org/officeDocument/2006/relationships/image" Target="../media/image487.png"/><Relationship Id="rId81" Type="http://schemas.openxmlformats.org/officeDocument/2006/relationships/image" Target="../media/image482.png"/><Relationship Id="rId73" Type="http://schemas.openxmlformats.org/officeDocument/2006/relationships/image" Target="../media/image486.png"/><Relationship Id="rId72" Type="http://schemas.openxmlformats.org/officeDocument/2006/relationships/image" Target="../media/image488.png"/><Relationship Id="rId75" Type="http://schemas.openxmlformats.org/officeDocument/2006/relationships/image" Target="../media/image473.png"/><Relationship Id="rId74" Type="http://schemas.openxmlformats.org/officeDocument/2006/relationships/image" Target="../media/image501.png"/><Relationship Id="rId77" Type="http://schemas.openxmlformats.org/officeDocument/2006/relationships/image" Target="../media/image481.png"/><Relationship Id="rId76" Type="http://schemas.openxmlformats.org/officeDocument/2006/relationships/image" Target="../media/image474.png"/><Relationship Id="rId79" Type="http://schemas.openxmlformats.org/officeDocument/2006/relationships/image" Target="../media/image480.png"/><Relationship Id="rId78" Type="http://schemas.openxmlformats.org/officeDocument/2006/relationships/image" Target="../media/image476.png"/><Relationship Id="rId71" Type="http://schemas.openxmlformats.org/officeDocument/2006/relationships/image" Target="../media/image471.png"/><Relationship Id="rId70" Type="http://schemas.openxmlformats.org/officeDocument/2006/relationships/image" Target="../media/image530.png"/><Relationship Id="rId62" Type="http://schemas.openxmlformats.org/officeDocument/2006/relationships/image" Target="../media/image489.png"/><Relationship Id="rId61" Type="http://schemas.openxmlformats.org/officeDocument/2006/relationships/image" Target="../media/image462.png"/><Relationship Id="rId64" Type="http://schemas.openxmlformats.org/officeDocument/2006/relationships/image" Target="../media/image495.png"/><Relationship Id="rId63" Type="http://schemas.openxmlformats.org/officeDocument/2006/relationships/image" Target="../media/image459.png"/><Relationship Id="rId66" Type="http://schemas.openxmlformats.org/officeDocument/2006/relationships/image" Target="../media/image465.png"/><Relationship Id="rId65" Type="http://schemas.openxmlformats.org/officeDocument/2006/relationships/image" Target="../media/image475.png"/><Relationship Id="rId68" Type="http://schemas.openxmlformats.org/officeDocument/2006/relationships/image" Target="../media/image493.png"/><Relationship Id="rId67" Type="http://schemas.openxmlformats.org/officeDocument/2006/relationships/image" Target="../media/image479.png"/><Relationship Id="rId60" Type="http://schemas.openxmlformats.org/officeDocument/2006/relationships/image" Target="../media/image460.png"/><Relationship Id="rId69" Type="http://schemas.openxmlformats.org/officeDocument/2006/relationships/image" Target="../media/image496.png"/><Relationship Id="rId51" Type="http://schemas.openxmlformats.org/officeDocument/2006/relationships/image" Target="../media/image453.png"/><Relationship Id="rId50" Type="http://schemas.openxmlformats.org/officeDocument/2006/relationships/image" Target="../media/image502.png"/><Relationship Id="rId53" Type="http://schemas.openxmlformats.org/officeDocument/2006/relationships/image" Target="../media/image500.png"/><Relationship Id="rId52" Type="http://schemas.openxmlformats.org/officeDocument/2006/relationships/image" Target="../media/image467.png"/><Relationship Id="rId55" Type="http://schemas.openxmlformats.org/officeDocument/2006/relationships/image" Target="../media/image457.png"/><Relationship Id="rId54" Type="http://schemas.openxmlformats.org/officeDocument/2006/relationships/image" Target="../media/image455.png"/><Relationship Id="rId57" Type="http://schemas.openxmlformats.org/officeDocument/2006/relationships/image" Target="../media/image468.png"/><Relationship Id="rId56" Type="http://schemas.openxmlformats.org/officeDocument/2006/relationships/image" Target="../media/image477.png"/><Relationship Id="rId59" Type="http://schemas.openxmlformats.org/officeDocument/2006/relationships/image" Target="../media/image458.png"/><Relationship Id="rId58" Type="http://schemas.openxmlformats.org/officeDocument/2006/relationships/image" Target="../media/image469.png"/><Relationship Id="rId107" Type="http://schemas.openxmlformats.org/officeDocument/2006/relationships/image" Target="../media/image550.png"/><Relationship Id="rId228" Type="http://schemas.openxmlformats.org/officeDocument/2006/relationships/image" Target="../media/image632.png"/><Relationship Id="rId106" Type="http://schemas.openxmlformats.org/officeDocument/2006/relationships/image" Target="../media/image508.png"/><Relationship Id="rId227" Type="http://schemas.openxmlformats.org/officeDocument/2006/relationships/image" Target="../media/image624.png"/><Relationship Id="rId105" Type="http://schemas.openxmlformats.org/officeDocument/2006/relationships/image" Target="../media/image514.png"/><Relationship Id="rId226" Type="http://schemas.openxmlformats.org/officeDocument/2006/relationships/image" Target="../media/image636.png"/><Relationship Id="rId104" Type="http://schemas.openxmlformats.org/officeDocument/2006/relationships/image" Target="../media/image507.png"/><Relationship Id="rId225" Type="http://schemas.openxmlformats.org/officeDocument/2006/relationships/image" Target="../media/image666.png"/><Relationship Id="rId109" Type="http://schemas.openxmlformats.org/officeDocument/2006/relationships/image" Target="../media/image527.png"/><Relationship Id="rId108" Type="http://schemas.openxmlformats.org/officeDocument/2006/relationships/image" Target="../media/image512.png"/><Relationship Id="rId229" Type="http://schemas.openxmlformats.org/officeDocument/2006/relationships/image" Target="../media/image659.png"/><Relationship Id="rId220" Type="http://schemas.openxmlformats.org/officeDocument/2006/relationships/image" Target="../media/image621.png"/><Relationship Id="rId103" Type="http://schemas.openxmlformats.org/officeDocument/2006/relationships/image" Target="../media/image505.png"/><Relationship Id="rId224" Type="http://schemas.openxmlformats.org/officeDocument/2006/relationships/image" Target="../media/image640.png"/><Relationship Id="rId102" Type="http://schemas.openxmlformats.org/officeDocument/2006/relationships/image" Target="../media/image504.png"/><Relationship Id="rId223" Type="http://schemas.openxmlformats.org/officeDocument/2006/relationships/image" Target="../media/image644.png"/><Relationship Id="rId101" Type="http://schemas.openxmlformats.org/officeDocument/2006/relationships/image" Target="../media/image503.png"/><Relationship Id="rId222" Type="http://schemas.openxmlformats.org/officeDocument/2006/relationships/image" Target="../media/image618.png"/><Relationship Id="rId100" Type="http://schemas.openxmlformats.org/officeDocument/2006/relationships/image" Target="../media/image524.png"/><Relationship Id="rId221" Type="http://schemas.openxmlformats.org/officeDocument/2006/relationships/image" Target="../media/image637.png"/><Relationship Id="rId217" Type="http://schemas.openxmlformats.org/officeDocument/2006/relationships/image" Target="../media/image639.png"/><Relationship Id="rId216" Type="http://schemas.openxmlformats.org/officeDocument/2006/relationships/image" Target="../media/image638.png"/><Relationship Id="rId215" Type="http://schemas.openxmlformats.org/officeDocument/2006/relationships/image" Target="../media/image634.png"/><Relationship Id="rId214" Type="http://schemas.openxmlformats.org/officeDocument/2006/relationships/image" Target="../media/image619.png"/><Relationship Id="rId219" Type="http://schemas.openxmlformats.org/officeDocument/2006/relationships/image" Target="../media/image629.png"/><Relationship Id="rId218" Type="http://schemas.openxmlformats.org/officeDocument/2006/relationships/image" Target="../media/image631.png"/><Relationship Id="rId213" Type="http://schemas.openxmlformats.org/officeDocument/2006/relationships/image" Target="../media/image616.png"/><Relationship Id="rId212" Type="http://schemas.openxmlformats.org/officeDocument/2006/relationships/image" Target="../media/image615.png"/><Relationship Id="rId211" Type="http://schemas.openxmlformats.org/officeDocument/2006/relationships/image" Target="../media/image625.png"/><Relationship Id="rId210" Type="http://schemas.openxmlformats.org/officeDocument/2006/relationships/image" Target="../media/image614.png"/><Relationship Id="rId129" Type="http://schemas.openxmlformats.org/officeDocument/2006/relationships/image" Target="../media/image528.png"/><Relationship Id="rId128" Type="http://schemas.openxmlformats.org/officeDocument/2006/relationships/image" Target="../media/image536.png"/><Relationship Id="rId249" Type="http://schemas.openxmlformats.org/officeDocument/2006/relationships/image" Target="../media/image650.png"/><Relationship Id="rId127" Type="http://schemas.openxmlformats.org/officeDocument/2006/relationships/image" Target="../media/image561.png"/><Relationship Id="rId248" Type="http://schemas.openxmlformats.org/officeDocument/2006/relationships/image" Target="../media/image648.png"/><Relationship Id="rId126" Type="http://schemas.openxmlformats.org/officeDocument/2006/relationships/image" Target="../media/image564.png"/><Relationship Id="rId247" Type="http://schemas.openxmlformats.org/officeDocument/2006/relationships/image" Target="../media/image671.png"/><Relationship Id="rId121" Type="http://schemas.openxmlformats.org/officeDocument/2006/relationships/image" Target="../media/image522.png"/><Relationship Id="rId242" Type="http://schemas.openxmlformats.org/officeDocument/2006/relationships/image" Target="../media/image649.png"/><Relationship Id="rId120" Type="http://schemas.openxmlformats.org/officeDocument/2006/relationships/image" Target="../media/image549.png"/><Relationship Id="rId241" Type="http://schemas.openxmlformats.org/officeDocument/2006/relationships/image" Target="../media/image646.png"/><Relationship Id="rId240" Type="http://schemas.openxmlformats.org/officeDocument/2006/relationships/image" Target="../media/image642.png"/><Relationship Id="rId125" Type="http://schemas.openxmlformats.org/officeDocument/2006/relationships/image" Target="../media/image537.png"/><Relationship Id="rId246" Type="http://schemas.openxmlformats.org/officeDocument/2006/relationships/image" Target="../media/image662.png"/><Relationship Id="rId124" Type="http://schemas.openxmlformats.org/officeDocument/2006/relationships/image" Target="../media/image525.png"/><Relationship Id="rId245" Type="http://schemas.openxmlformats.org/officeDocument/2006/relationships/image" Target="../media/image663.png"/><Relationship Id="rId123" Type="http://schemas.openxmlformats.org/officeDocument/2006/relationships/image" Target="../media/image540.png"/><Relationship Id="rId244" Type="http://schemas.openxmlformats.org/officeDocument/2006/relationships/image" Target="../media/image669.png"/><Relationship Id="rId122" Type="http://schemas.openxmlformats.org/officeDocument/2006/relationships/image" Target="../media/image520.png"/><Relationship Id="rId243" Type="http://schemas.openxmlformats.org/officeDocument/2006/relationships/image" Target="../media/image645.png"/><Relationship Id="rId95" Type="http://schemas.openxmlformats.org/officeDocument/2006/relationships/image" Target="../media/image523.png"/><Relationship Id="rId94" Type="http://schemas.openxmlformats.org/officeDocument/2006/relationships/image" Target="../media/image526.png"/><Relationship Id="rId97" Type="http://schemas.openxmlformats.org/officeDocument/2006/relationships/image" Target="../media/image538.png"/><Relationship Id="rId96" Type="http://schemas.openxmlformats.org/officeDocument/2006/relationships/image" Target="../media/image498.png"/><Relationship Id="rId99" Type="http://schemas.openxmlformats.org/officeDocument/2006/relationships/image" Target="../media/image499.png"/><Relationship Id="rId98" Type="http://schemas.openxmlformats.org/officeDocument/2006/relationships/image" Target="../media/image519.png"/><Relationship Id="rId91" Type="http://schemas.openxmlformats.org/officeDocument/2006/relationships/image" Target="../media/image492.png"/><Relationship Id="rId90" Type="http://schemas.openxmlformats.org/officeDocument/2006/relationships/image" Target="../media/image490.png"/><Relationship Id="rId93" Type="http://schemas.openxmlformats.org/officeDocument/2006/relationships/image" Target="../media/image497.png"/><Relationship Id="rId92" Type="http://schemas.openxmlformats.org/officeDocument/2006/relationships/image" Target="../media/image513.png"/><Relationship Id="rId118" Type="http://schemas.openxmlformats.org/officeDocument/2006/relationships/image" Target="../media/image532.png"/><Relationship Id="rId239" Type="http://schemas.openxmlformats.org/officeDocument/2006/relationships/image" Target="../media/image672.png"/><Relationship Id="rId117" Type="http://schemas.openxmlformats.org/officeDocument/2006/relationships/image" Target="../media/image557.png"/><Relationship Id="rId238" Type="http://schemas.openxmlformats.org/officeDocument/2006/relationships/image" Target="../media/image656.png"/><Relationship Id="rId116" Type="http://schemas.openxmlformats.org/officeDocument/2006/relationships/image" Target="../media/image544.png"/><Relationship Id="rId237" Type="http://schemas.openxmlformats.org/officeDocument/2006/relationships/image" Target="../media/image667.png"/><Relationship Id="rId115" Type="http://schemas.openxmlformats.org/officeDocument/2006/relationships/image" Target="../media/image518.png"/><Relationship Id="rId236" Type="http://schemas.openxmlformats.org/officeDocument/2006/relationships/image" Target="../media/image630.png"/><Relationship Id="rId119" Type="http://schemas.openxmlformats.org/officeDocument/2006/relationships/image" Target="../media/image517.png"/><Relationship Id="rId110" Type="http://schemas.openxmlformats.org/officeDocument/2006/relationships/image" Target="../media/image541.png"/><Relationship Id="rId231" Type="http://schemas.openxmlformats.org/officeDocument/2006/relationships/image" Target="../media/image627.png"/><Relationship Id="rId230" Type="http://schemas.openxmlformats.org/officeDocument/2006/relationships/image" Target="../media/image643.png"/><Relationship Id="rId114" Type="http://schemas.openxmlformats.org/officeDocument/2006/relationships/image" Target="../media/image545.png"/><Relationship Id="rId235" Type="http://schemas.openxmlformats.org/officeDocument/2006/relationships/image" Target="../media/image647.png"/><Relationship Id="rId113" Type="http://schemas.openxmlformats.org/officeDocument/2006/relationships/image" Target="../media/image521.png"/><Relationship Id="rId234" Type="http://schemas.openxmlformats.org/officeDocument/2006/relationships/image" Target="../media/image652.png"/><Relationship Id="rId112" Type="http://schemas.openxmlformats.org/officeDocument/2006/relationships/image" Target="../media/image534.png"/><Relationship Id="rId233" Type="http://schemas.openxmlformats.org/officeDocument/2006/relationships/image" Target="../media/image670.png"/><Relationship Id="rId111" Type="http://schemas.openxmlformats.org/officeDocument/2006/relationships/image" Target="../media/image515.png"/><Relationship Id="rId232" Type="http://schemas.openxmlformats.org/officeDocument/2006/relationships/image" Target="../media/image655.png"/><Relationship Id="rId305" Type="http://schemas.openxmlformats.org/officeDocument/2006/relationships/image" Target="../media/image720.png"/><Relationship Id="rId304" Type="http://schemas.openxmlformats.org/officeDocument/2006/relationships/image" Target="../media/image704.png"/><Relationship Id="rId303" Type="http://schemas.openxmlformats.org/officeDocument/2006/relationships/image" Target="../media/image723.png"/><Relationship Id="rId302" Type="http://schemas.openxmlformats.org/officeDocument/2006/relationships/image" Target="../media/image731.png"/><Relationship Id="rId309" Type="http://schemas.openxmlformats.org/officeDocument/2006/relationships/image" Target="../media/image705.png"/><Relationship Id="rId308" Type="http://schemas.openxmlformats.org/officeDocument/2006/relationships/image" Target="../media/image722.png"/><Relationship Id="rId307" Type="http://schemas.openxmlformats.org/officeDocument/2006/relationships/image" Target="../media/image752.png"/><Relationship Id="rId306" Type="http://schemas.openxmlformats.org/officeDocument/2006/relationships/image" Target="../media/image729.png"/><Relationship Id="rId301" Type="http://schemas.openxmlformats.org/officeDocument/2006/relationships/image" Target="../media/image719.png"/><Relationship Id="rId300" Type="http://schemas.openxmlformats.org/officeDocument/2006/relationships/image" Target="../media/image700.png"/><Relationship Id="rId206" Type="http://schemas.openxmlformats.org/officeDocument/2006/relationships/image" Target="../media/image609.png"/><Relationship Id="rId205" Type="http://schemas.openxmlformats.org/officeDocument/2006/relationships/image" Target="../media/image657.png"/><Relationship Id="rId204" Type="http://schemas.openxmlformats.org/officeDocument/2006/relationships/image" Target="../media/image623.png"/><Relationship Id="rId203" Type="http://schemas.openxmlformats.org/officeDocument/2006/relationships/image" Target="../media/image606.png"/><Relationship Id="rId209" Type="http://schemas.openxmlformats.org/officeDocument/2006/relationships/image" Target="../media/image613.png"/><Relationship Id="rId208" Type="http://schemas.openxmlformats.org/officeDocument/2006/relationships/image" Target="../media/image626.png"/><Relationship Id="rId207" Type="http://schemas.openxmlformats.org/officeDocument/2006/relationships/image" Target="../media/image611.png"/><Relationship Id="rId202" Type="http://schemas.openxmlformats.org/officeDocument/2006/relationships/image" Target="../media/image622.png"/><Relationship Id="rId201" Type="http://schemas.openxmlformats.org/officeDocument/2006/relationships/image" Target="../media/image603.png"/><Relationship Id="rId200" Type="http://schemas.openxmlformats.org/officeDocument/2006/relationships/image" Target="../media/image605.png"/><Relationship Id="rId321" Type="http://schemas.openxmlformats.org/officeDocument/2006/relationships/image" Target="../media/image786.png"/><Relationship Id="rId320" Type="http://schemas.openxmlformats.org/officeDocument/2006/relationships/image" Target="../media/image732.png"/><Relationship Id="rId316" Type="http://schemas.openxmlformats.org/officeDocument/2006/relationships/image" Target="../media/image749.png"/><Relationship Id="rId315" Type="http://schemas.openxmlformats.org/officeDocument/2006/relationships/image" Target="../media/image747.png"/><Relationship Id="rId314" Type="http://schemas.openxmlformats.org/officeDocument/2006/relationships/image" Target="../media/image714.png"/><Relationship Id="rId313" Type="http://schemas.openxmlformats.org/officeDocument/2006/relationships/image" Target="../media/image713.png"/><Relationship Id="rId319" Type="http://schemas.openxmlformats.org/officeDocument/2006/relationships/image" Target="../media/image782.png"/><Relationship Id="rId318" Type="http://schemas.openxmlformats.org/officeDocument/2006/relationships/image" Target="../media/image746.png"/><Relationship Id="rId317" Type="http://schemas.openxmlformats.org/officeDocument/2006/relationships/image" Target="../media/image738.png"/><Relationship Id="rId312" Type="http://schemas.openxmlformats.org/officeDocument/2006/relationships/image" Target="../media/image715.png"/><Relationship Id="rId311" Type="http://schemas.openxmlformats.org/officeDocument/2006/relationships/image" Target="../media/image721.png"/><Relationship Id="rId310" Type="http://schemas.openxmlformats.org/officeDocument/2006/relationships/image" Target="../media/image708.png"/></Relationships>
</file>

<file path=xl/drawings/_rels/drawing4.xml.rels><?xml version="1.0" encoding="UTF-8" standalone="yes"?><Relationships xmlns="http://schemas.openxmlformats.org/package/2006/relationships"><Relationship Id="rId1" Type="http://schemas.openxmlformats.org/officeDocument/2006/relationships/image" Target="../media/image7.png"/><Relationship Id="rId2" Type="http://schemas.openxmlformats.org/officeDocument/2006/relationships/image" Target="../media/image716.png"/><Relationship Id="rId3" Type="http://schemas.openxmlformats.org/officeDocument/2006/relationships/image" Target="../media/image718.png"/><Relationship Id="rId4" Type="http://schemas.openxmlformats.org/officeDocument/2006/relationships/image" Target="../media/image737.png"/><Relationship Id="rId9" Type="http://schemas.openxmlformats.org/officeDocument/2006/relationships/image" Target="../media/image743.png"/><Relationship Id="rId5" Type="http://schemas.openxmlformats.org/officeDocument/2006/relationships/image" Target="../media/image728.png"/><Relationship Id="rId6" Type="http://schemas.openxmlformats.org/officeDocument/2006/relationships/image" Target="../media/image772.png"/><Relationship Id="rId7" Type="http://schemas.openxmlformats.org/officeDocument/2006/relationships/image" Target="../media/image751.png"/><Relationship Id="rId8" Type="http://schemas.openxmlformats.org/officeDocument/2006/relationships/image" Target="../media/image726.png"/><Relationship Id="rId40" Type="http://schemas.openxmlformats.org/officeDocument/2006/relationships/image" Target="../media/image758.png"/><Relationship Id="rId42" Type="http://schemas.openxmlformats.org/officeDocument/2006/relationships/image" Target="../media/image773.png"/><Relationship Id="rId41" Type="http://schemas.openxmlformats.org/officeDocument/2006/relationships/image" Target="../media/image790.png"/><Relationship Id="rId44" Type="http://schemas.openxmlformats.org/officeDocument/2006/relationships/image" Target="../media/image825.png"/><Relationship Id="rId43" Type="http://schemas.openxmlformats.org/officeDocument/2006/relationships/image" Target="../media/image812.png"/><Relationship Id="rId46" Type="http://schemas.openxmlformats.org/officeDocument/2006/relationships/image" Target="../media/image784.png"/><Relationship Id="rId45" Type="http://schemas.openxmlformats.org/officeDocument/2006/relationships/image" Target="../media/image774.png"/><Relationship Id="rId48" Type="http://schemas.openxmlformats.org/officeDocument/2006/relationships/image" Target="../media/image771.png"/><Relationship Id="rId47" Type="http://schemas.openxmlformats.org/officeDocument/2006/relationships/image" Target="../media/image763.png"/><Relationship Id="rId49" Type="http://schemas.openxmlformats.org/officeDocument/2006/relationships/image" Target="../media/image785.png"/><Relationship Id="rId31" Type="http://schemas.openxmlformats.org/officeDocument/2006/relationships/image" Target="../media/image809.png"/><Relationship Id="rId30" Type="http://schemas.openxmlformats.org/officeDocument/2006/relationships/image" Target="../media/image760.png"/><Relationship Id="rId33" Type="http://schemas.openxmlformats.org/officeDocument/2006/relationships/image" Target="../media/image787.png"/><Relationship Id="rId32" Type="http://schemas.openxmlformats.org/officeDocument/2006/relationships/image" Target="../media/image753.png"/><Relationship Id="rId35" Type="http://schemas.openxmlformats.org/officeDocument/2006/relationships/image" Target="../media/image754.png"/><Relationship Id="rId34" Type="http://schemas.openxmlformats.org/officeDocument/2006/relationships/image" Target="../media/image764.png"/><Relationship Id="rId37" Type="http://schemas.openxmlformats.org/officeDocument/2006/relationships/image" Target="../media/image770.png"/><Relationship Id="rId36" Type="http://schemas.openxmlformats.org/officeDocument/2006/relationships/image" Target="../media/image769.png"/><Relationship Id="rId39" Type="http://schemas.openxmlformats.org/officeDocument/2006/relationships/image" Target="../media/image777.png"/><Relationship Id="rId38" Type="http://schemas.openxmlformats.org/officeDocument/2006/relationships/image" Target="../media/image757.png"/><Relationship Id="rId20" Type="http://schemas.openxmlformats.org/officeDocument/2006/relationships/image" Target="../media/image739.png"/><Relationship Id="rId22" Type="http://schemas.openxmlformats.org/officeDocument/2006/relationships/image" Target="../media/image748.png"/><Relationship Id="rId21" Type="http://schemas.openxmlformats.org/officeDocument/2006/relationships/image" Target="../media/image741.png"/><Relationship Id="rId24" Type="http://schemas.openxmlformats.org/officeDocument/2006/relationships/image" Target="../media/image762.png"/><Relationship Id="rId23" Type="http://schemas.openxmlformats.org/officeDocument/2006/relationships/image" Target="../media/image742.png"/><Relationship Id="rId26" Type="http://schemas.openxmlformats.org/officeDocument/2006/relationships/image" Target="../media/image759.png"/><Relationship Id="rId25" Type="http://schemas.openxmlformats.org/officeDocument/2006/relationships/image" Target="../media/image766.png"/><Relationship Id="rId28" Type="http://schemas.openxmlformats.org/officeDocument/2006/relationships/image" Target="../media/image750.png"/><Relationship Id="rId27" Type="http://schemas.openxmlformats.org/officeDocument/2006/relationships/image" Target="../media/image761.png"/><Relationship Id="rId29" Type="http://schemas.openxmlformats.org/officeDocument/2006/relationships/image" Target="../media/image755.png"/><Relationship Id="rId11" Type="http://schemas.openxmlformats.org/officeDocument/2006/relationships/image" Target="../media/image791.png"/><Relationship Id="rId10" Type="http://schemas.openxmlformats.org/officeDocument/2006/relationships/image" Target="../media/image727.png"/><Relationship Id="rId13" Type="http://schemas.openxmlformats.org/officeDocument/2006/relationships/image" Target="../media/image767.png"/><Relationship Id="rId12" Type="http://schemas.openxmlformats.org/officeDocument/2006/relationships/image" Target="../media/image730.png"/><Relationship Id="rId15" Type="http://schemas.openxmlformats.org/officeDocument/2006/relationships/image" Target="../media/image734.png"/><Relationship Id="rId14" Type="http://schemas.openxmlformats.org/officeDocument/2006/relationships/image" Target="../media/image736.png"/><Relationship Id="rId17" Type="http://schemas.openxmlformats.org/officeDocument/2006/relationships/image" Target="../media/image735.png"/><Relationship Id="rId16" Type="http://schemas.openxmlformats.org/officeDocument/2006/relationships/image" Target="../media/image733.png"/><Relationship Id="rId19" Type="http://schemas.openxmlformats.org/officeDocument/2006/relationships/image" Target="../media/image745.png"/><Relationship Id="rId18" Type="http://schemas.openxmlformats.org/officeDocument/2006/relationships/image" Target="../media/image756.png"/><Relationship Id="rId51" Type="http://schemas.openxmlformats.org/officeDocument/2006/relationships/image" Target="../media/image768.png"/><Relationship Id="rId50" Type="http://schemas.openxmlformats.org/officeDocument/2006/relationships/image" Target="../media/image765.png"/><Relationship Id="rId53" Type="http://schemas.openxmlformats.org/officeDocument/2006/relationships/image" Target="../media/image779.png"/><Relationship Id="rId52" Type="http://schemas.openxmlformats.org/officeDocument/2006/relationships/image" Target="../media/image775.png"/><Relationship Id="rId54" Type="http://schemas.openxmlformats.org/officeDocument/2006/relationships/image" Target="../media/image804.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 Id="rId2" Type="http://schemas.openxmlformats.org/officeDocument/2006/relationships/image" Target="../media/image776.png"/><Relationship Id="rId3" Type="http://schemas.openxmlformats.org/officeDocument/2006/relationships/image" Target="../media/image778.png"/><Relationship Id="rId4" Type="http://schemas.openxmlformats.org/officeDocument/2006/relationships/image" Target="../media/image780.png"/><Relationship Id="rId9" Type="http://schemas.openxmlformats.org/officeDocument/2006/relationships/image" Target="../media/image796.png"/><Relationship Id="rId5" Type="http://schemas.openxmlformats.org/officeDocument/2006/relationships/image" Target="../media/image803.png"/><Relationship Id="rId6" Type="http://schemas.openxmlformats.org/officeDocument/2006/relationships/image" Target="../media/image797.png"/><Relationship Id="rId7" Type="http://schemas.openxmlformats.org/officeDocument/2006/relationships/image" Target="../media/image798.png"/><Relationship Id="rId8" Type="http://schemas.openxmlformats.org/officeDocument/2006/relationships/image" Target="../media/image839.png"/><Relationship Id="rId40" Type="http://schemas.openxmlformats.org/officeDocument/2006/relationships/image" Target="../media/image829.png"/><Relationship Id="rId42" Type="http://schemas.openxmlformats.org/officeDocument/2006/relationships/image" Target="../media/image811.png"/><Relationship Id="rId41" Type="http://schemas.openxmlformats.org/officeDocument/2006/relationships/image" Target="../media/image823.png"/><Relationship Id="rId44" Type="http://schemas.openxmlformats.org/officeDocument/2006/relationships/image" Target="../media/image830.png"/><Relationship Id="rId43" Type="http://schemas.openxmlformats.org/officeDocument/2006/relationships/image" Target="../media/image844.png"/><Relationship Id="rId46" Type="http://schemas.openxmlformats.org/officeDocument/2006/relationships/image" Target="../media/image848.png"/><Relationship Id="rId45" Type="http://schemas.openxmlformats.org/officeDocument/2006/relationships/image" Target="../media/image816.png"/><Relationship Id="rId48" Type="http://schemas.openxmlformats.org/officeDocument/2006/relationships/image" Target="../media/image846.png"/><Relationship Id="rId47" Type="http://schemas.openxmlformats.org/officeDocument/2006/relationships/image" Target="../media/image832.png"/><Relationship Id="rId49" Type="http://schemas.openxmlformats.org/officeDocument/2006/relationships/image" Target="../media/image821.png"/><Relationship Id="rId31" Type="http://schemas.openxmlformats.org/officeDocument/2006/relationships/image" Target="../media/image805.png"/><Relationship Id="rId30" Type="http://schemas.openxmlformats.org/officeDocument/2006/relationships/image" Target="../media/image827.png"/><Relationship Id="rId33" Type="http://schemas.openxmlformats.org/officeDocument/2006/relationships/image" Target="../media/image840.png"/><Relationship Id="rId32" Type="http://schemas.openxmlformats.org/officeDocument/2006/relationships/image" Target="../media/image822.png"/><Relationship Id="rId35" Type="http://schemas.openxmlformats.org/officeDocument/2006/relationships/image" Target="../media/image824.png"/><Relationship Id="rId34" Type="http://schemas.openxmlformats.org/officeDocument/2006/relationships/image" Target="../media/image819.png"/><Relationship Id="rId37" Type="http://schemas.openxmlformats.org/officeDocument/2006/relationships/image" Target="../media/image817.png"/><Relationship Id="rId36" Type="http://schemas.openxmlformats.org/officeDocument/2006/relationships/image" Target="../media/image818.png"/><Relationship Id="rId39" Type="http://schemas.openxmlformats.org/officeDocument/2006/relationships/image" Target="../media/image834.png"/><Relationship Id="rId38" Type="http://schemas.openxmlformats.org/officeDocument/2006/relationships/image" Target="../media/image836.png"/><Relationship Id="rId20" Type="http://schemas.openxmlformats.org/officeDocument/2006/relationships/image" Target="../media/image794.png"/><Relationship Id="rId22" Type="http://schemas.openxmlformats.org/officeDocument/2006/relationships/image" Target="../media/image807.png"/><Relationship Id="rId21" Type="http://schemas.openxmlformats.org/officeDocument/2006/relationships/image" Target="../media/image814.png"/><Relationship Id="rId24" Type="http://schemas.openxmlformats.org/officeDocument/2006/relationships/image" Target="../media/image800.png"/><Relationship Id="rId23" Type="http://schemas.openxmlformats.org/officeDocument/2006/relationships/image" Target="../media/image795.png"/><Relationship Id="rId26" Type="http://schemas.openxmlformats.org/officeDocument/2006/relationships/image" Target="../media/image815.png"/><Relationship Id="rId25" Type="http://schemas.openxmlformats.org/officeDocument/2006/relationships/image" Target="../media/image799.png"/><Relationship Id="rId28" Type="http://schemas.openxmlformats.org/officeDocument/2006/relationships/image" Target="../media/image802.png"/><Relationship Id="rId27" Type="http://schemas.openxmlformats.org/officeDocument/2006/relationships/image" Target="../media/image801.png"/><Relationship Id="rId29" Type="http://schemas.openxmlformats.org/officeDocument/2006/relationships/image" Target="../media/image806.png"/><Relationship Id="rId11" Type="http://schemas.openxmlformats.org/officeDocument/2006/relationships/image" Target="../media/image783.png"/><Relationship Id="rId10" Type="http://schemas.openxmlformats.org/officeDocument/2006/relationships/image" Target="../media/image828.png"/><Relationship Id="rId13" Type="http://schemas.openxmlformats.org/officeDocument/2006/relationships/image" Target="../media/image788.png"/><Relationship Id="rId12" Type="http://schemas.openxmlformats.org/officeDocument/2006/relationships/image" Target="../media/image781.png"/><Relationship Id="rId15" Type="http://schemas.openxmlformats.org/officeDocument/2006/relationships/image" Target="../media/image789.png"/><Relationship Id="rId14" Type="http://schemas.openxmlformats.org/officeDocument/2006/relationships/image" Target="../media/image808.png"/><Relationship Id="rId17" Type="http://schemas.openxmlformats.org/officeDocument/2006/relationships/image" Target="../media/image793.png"/><Relationship Id="rId16" Type="http://schemas.openxmlformats.org/officeDocument/2006/relationships/image" Target="../media/image813.png"/><Relationship Id="rId19" Type="http://schemas.openxmlformats.org/officeDocument/2006/relationships/image" Target="../media/image810.png"/><Relationship Id="rId18" Type="http://schemas.openxmlformats.org/officeDocument/2006/relationships/image" Target="../media/image792.png"/><Relationship Id="rId73" Type="http://schemas.openxmlformats.org/officeDocument/2006/relationships/image" Target="../media/image853.png"/><Relationship Id="rId72" Type="http://schemas.openxmlformats.org/officeDocument/2006/relationships/image" Target="../media/image843.png"/><Relationship Id="rId75" Type="http://schemas.openxmlformats.org/officeDocument/2006/relationships/image" Target="../media/image865.png"/><Relationship Id="rId74" Type="http://schemas.openxmlformats.org/officeDocument/2006/relationships/image" Target="../media/image889.png"/><Relationship Id="rId77" Type="http://schemas.openxmlformats.org/officeDocument/2006/relationships/image" Target="../media/image893.png"/><Relationship Id="rId76" Type="http://schemas.openxmlformats.org/officeDocument/2006/relationships/image" Target="../media/image866.png"/><Relationship Id="rId71" Type="http://schemas.openxmlformats.org/officeDocument/2006/relationships/image" Target="../media/image881.png"/><Relationship Id="rId70" Type="http://schemas.openxmlformats.org/officeDocument/2006/relationships/image" Target="../media/image861.png"/><Relationship Id="rId62" Type="http://schemas.openxmlformats.org/officeDocument/2006/relationships/image" Target="../media/image837.png"/><Relationship Id="rId61" Type="http://schemas.openxmlformats.org/officeDocument/2006/relationships/image" Target="../media/image858.png"/><Relationship Id="rId64" Type="http://schemas.openxmlformats.org/officeDocument/2006/relationships/image" Target="../media/image838.png"/><Relationship Id="rId63" Type="http://schemas.openxmlformats.org/officeDocument/2006/relationships/image" Target="../media/image875.png"/><Relationship Id="rId66" Type="http://schemas.openxmlformats.org/officeDocument/2006/relationships/image" Target="../media/image860.png"/><Relationship Id="rId65" Type="http://schemas.openxmlformats.org/officeDocument/2006/relationships/image" Target="../media/image841.png"/><Relationship Id="rId68" Type="http://schemas.openxmlformats.org/officeDocument/2006/relationships/image" Target="../media/image857.png"/><Relationship Id="rId67" Type="http://schemas.openxmlformats.org/officeDocument/2006/relationships/image" Target="../media/image842.png"/><Relationship Id="rId60" Type="http://schemas.openxmlformats.org/officeDocument/2006/relationships/image" Target="../media/image831.png"/><Relationship Id="rId69" Type="http://schemas.openxmlformats.org/officeDocument/2006/relationships/image" Target="../media/image855.png"/><Relationship Id="rId51" Type="http://schemas.openxmlformats.org/officeDocument/2006/relationships/image" Target="../media/image852.png"/><Relationship Id="rId50" Type="http://schemas.openxmlformats.org/officeDocument/2006/relationships/image" Target="../media/image820.png"/><Relationship Id="rId53" Type="http://schemas.openxmlformats.org/officeDocument/2006/relationships/image" Target="../media/image845.png"/><Relationship Id="rId52" Type="http://schemas.openxmlformats.org/officeDocument/2006/relationships/image" Target="../media/image869.png"/><Relationship Id="rId55" Type="http://schemas.openxmlformats.org/officeDocument/2006/relationships/image" Target="../media/image864.png"/><Relationship Id="rId54" Type="http://schemas.openxmlformats.org/officeDocument/2006/relationships/image" Target="../media/image826.png"/><Relationship Id="rId57" Type="http://schemas.openxmlformats.org/officeDocument/2006/relationships/image" Target="../media/image862.png"/><Relationship Id="rId56" Type="http://schemas.openxmlformats.org/officeDocument/2006/relationships/image" Target="../media/image833.png"/><Relationship Id="rId59" Type="http://schemas.openxmlformats.org/officeDocument/2006/relationships/image" Target="../media/image847.png"/><Relationship Id="rId58" Type="http://schemas.openxmlformats.org/officeDocument/2006/relationships/image" Target="../media/image835.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 Id="rId2" Type="http://schemas.openxmlformats.org/officeDocument/2006/relationships/image" Target="../media/image849.png"/><Relationship Id="rId3" Type="http://schemas.openxmlformats.org/officeDocument/2006/relationships/image" Target="../media/image850.png"/><Relationship Id="rId4" Type="http://schemas.openxmlformats.org/officeDocument/2006/relationships/image" Target="../media/image851.png"/><Relationship Id="rId9" Type="http://schemas.openxmlformats.org/officeDocument/2006/relationships/image" Target="../media/image856.png"/><Relationship Id="rId5" Type="http://schemas.openxmlformats.org/officeDocument/2006/relationships/image" Target="../media/image872.png"/><Relationship Id="rId6" Type="http://schemas.openxmlformats.org/officeDocument/2006/relationships/image" Target="../media/image873.png"/><Relationship Id="rId7" Type="http://schemas.openxmlformats.org/officeDocument/2006/relationships/image" Target="../media/image874.png"/><Relationship Id="rId8" Type="http://schemas.openxmlformats.org/officeDocument/2006/relationships/image" Target="../media/image854.png"/><Relationship Id="rId31" Type="http://schemas.openxmlformats.org/officeDocument/2006/relationships/image" Target="../media/image895.png"/><Relationship Id="rId30" Type="http://schemas.openxmlformats.org/officeDocument/2006/relationships/image" Target="../media/image899.png"/><Relationship Id="rId33" Type="http://schemas.openxmlformats.org/officeDocument/2006/relationships/image" Target="../media/image896.png"/><Relationship Id="rId32" Type="http://schemas.openxmlformats.org/officeDocument/2006/relationships/image" Target="../media/image885.png"/><Relationship Id="rId35" Type="http://schemas.openxmlformats.org/officeDocument/2006/relationships/image" Target="../media/image897.png"/><Relationship Id="rId34" Type="http://schemas.openxmlformats.org/officeDocument/2006/relationships/image" Target="../media/image886.png"/><Relationship Id="rId36" Type="http://schemas.openxmlformats.org/officeDocument/2006/relationships/image" Target="../media/image894.png"/><Relationship Id="rId20" Type="http://schemas.openxmlformats.org/officeDocument/2006/relationships/image" Target="../media/image867.png"/><Relationship Id="rId22" Type="http://schemas.openxmlformats.org/officeDocument/2006/relationships/image" Target="../media/image868.png"/><Relationship Id="rId21" Type="http://schemas.openxmlformats.org/officeDocument/2006/relationships/image" Target="../media/image888.png"/><Relationship Id="rId24" Type="http://schemas.openxmlformats.org/officeDocument/2006/relationships/image" Target="../media/image879.png"/><Relationship Id="rId23" Type="http://schemas.openxmlformats.org/officeDocument/2006/relationships/image" Target="../media/image898.png"/><Relationship Id="rId26" Type="http://schemas.openxmlformats.org/officeDocument/2006/relationships/image" Target="../media/image887.png"/><Relationship Id="rId25" Type="http://schemas.openxmlformats.org/officeDocument/2006/relationships/image" Target="../media/image870.png"/><Relationship Id="rId28" Type="http://schemas.openxmlformats.org/officeDocument/2006/relationships/image" Target="../media/image876.png"/><Relationship Id="rId27" Type="http://schemas.openxmlformats.org/officeDocument/2006/relationships/image" Target="../media/image871.png"/><Relationship Id="rId29" Type="http://schemas.openxmlformats.org/officeDocument/2006/relationships/image" Target="../media/image883.png"/><Relationship Id="rId11" Type="http://schemas.openxmlformats.org/officeDocument/2006/relationships/image" Target="../media/image877.png"/><Relationship Id="rId10" Type="http://schemas.openxmlformats.org/officeDocument/2006/relationships/image" Target="../media/image859.png"/><Relationship Id="rId13" Type="http://schemas.openxmlformats.org/officeDocument/2006/relationships/image" Target="../media/image863.png"/><Relationship Id="rId12" Type="http://schemas.openxmlformats.org/officeDocument/2006/relationships/image" Target="../media/image880.png"/><Relationship Id="rId15" Type="http://schemas.openxmlformats.org/officeDocument/2006/relationships/image" Target="../media/image890.png"/><Relationship Id="rId14" Type="http://schemas.openxmlformats.org/officeDocument/2006/relationships/image" Target="../media/image891.png"/><Relationship Id="rId17" Type="http://schemas.openxmlformats.org/officeDocument/2006/relationships/image" Target="../media/image882.png"/><Relationship Id="rId16" Type="http://schemas.openxmlformats.org/officeDocument/2006/relationships/image" Target="../media/image884.png"/><Relationship Id="rId19" Type="http://schemas.openxmlformats.org/officeDocument/2006/relationships/image" Target="../media/image878.png"/><Relationship Id="rId18" Type="http://schemas.openxmlformats.org/officeDocument/2006/relationships/image" Target="../media/image892.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123825</xdr:colOff>
      <xdr:row>2</xdr:row>
      <xdr:rowOff>85725</xdr:rowOff>
    </xdr:from>
    <xdr:ext cx="5648325" cy="1933575"/>
    <xdr:sp>
      <xdr:nvSpPr>
        <xdr:cNvPr id="3" name="Shape 3"/>
        <xdr:cNvSpPr txBox="1"/>
      </xdr:nvSpPr>
      <xdr:spPr>
        <a:xfrm>
          <a:off x="2526600" y="2813213"/>
          <a:ext cx="5638800" cy="1933575"/>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Aspectos Relevantes de CABFUN:</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1) Toda la oferta en esta cotizacion NO INCLUYE FLETE NI ARMADO.</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2) CABFUN obligatoriamente envia y arma su producto, por lo que la cotizacion del flete se hace por separado.</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3) Proveedor de muy buena calidad, y cumplido en sus tiempos.</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4) Confirmar antes de cerrar un proyecto la disponibilidad, gastos de flete y armado</a:t>
          </a:r>
          <a:endParaRPr sz="1400"/>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xdr:txBody>
    </xdr:sp>
    <xdr:clientData fLocksWithSheet="0"/>
  </xdr:oneCellAnchor>
  <xdr:oneCellAnchor>
    <xdr:from>
      <xdr:col>4</xdr:col>
      <xdr:colOff>723900</xdr:colOff>
      <xdr:row>2</xdr:row>
      <xdr:rowOff>180975</xdr:rowOff>
    </xdr:from>
    <xdr:ext cx="1552575" cy="179070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371475</xdr:colOff>
      <xdr:row>16</xdr:row>
      <xdr:rowOff>342900</xdr:rowOff>
    </xdr:from>
    <xdr:ext cx="2724150" cy="2038350"/>
    <xdr:pic>
      <xdr:nvPicPr>
        <xdr:cNvPr id="0" name="image2.png"/>
        <xdr:cNvPicPr preferRelativeResize="0"/>
      </xdr:nvPicPr>
      <xdr:blipFill>
        <a:blip cstate="print" r:embed="rId2"/>
        <a:stretch>
          <a:fillRect/>
        </a:stretch>
      </xdr:blipFill>
      <xdr:spPr>
        <a:prstGeom prst="rect">
          <a:avLst/>
        </a:prstGeom>
        <a:noFill/>
      </xdr:spPr>
    </xdr:pic>
    <xdr:clientData fLocksWithSheet="0"/>
  </xdr:oneCellAnchor>
  <xdr:oneCellAnchor>
    <xdr:from>
      <xdr:col>3</xdr:col>
      <xdr:colOff>95250</xdr:colOff>
      <xdr:row>17</xdr:row>
      <xdr:rowOff>419100</xdr:rowOff>
    </xdr:from>
    <xdr:ext cx="2924175" cy="1962150"/>
    <xdr:pic>
      <xdr:nvPicPr>
        <xdr:cNvPr id="0" name="image1.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114300</xdr:colOff>
      <xdr:row>18</xdr:row>
      <xdr:rowOff>171450</xdr:rowOff>
    </xdr:from>
    <xdr:ext cx="3057525" cy="2390775"/>
    <xdr:pic>
      <xdr:nvPicPr>
        <xdr:cNvPr id="0" name="image3.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104775</xdr:colOff>
      <xdr:row>19</xdr:row>
      <xdr:rowOff>333375</xdr:rowOff>
    </xdr:from>
    <xdr:ext cx="3114675" cy="2009775"/>
    <xdr:pic>
      <xdr:nvPicPr>
        <xdr:cNvPr id="0" name="image4.png"/>
        <xdr:cNvPicPr preferRelativeResize="0"/>
      </xdr:nvPicPr>
      <xdr:blipFill>
        <a:blip cstate="print" r:embed="rId5"/>
        <a:stretch>
          <a:fillRect/>
        </a:stretch>
      </xdr:blipFill>
      <xdr:spPr>
        <a:prstGeom prst="rect">
          <a:avLst/>
        </a:prstGeom>
        <a:noFill/>
      </xdr:spPr>
    </xdr:pic>
    <xdr:clientData fLocksWithSheet="0"/>
  </xdr:oneCellAnchor>
  <xdr:oneCellAnchor>
    <xdr:from>
      <xdr:col>3</xdr:col>
      <xdr:colOff>200025</xdr:colOff>
      <xdr:row>20</xdr:row>
      <xdr:rowOff>466725</xdr:rowOff>
    </xdr:from>
    <xdr:ext cx="3019425" cy="1952625"/>
    <xdr:pic>
      <xdr:nvPicPr>
        <xdr:cNvPr id="0" name="image11.pn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161925</xdr:colOff>
      <xdr:row>21</xdr:row>
      <xdr:rowOff>514350</xdr:rowOff>
    </xdr:from>
    <xdr:ext cx="2857500" cy="1695450"/>
    <xdr:pic>
      <xdr:nvPicPr>
        <xdr:cNvPr id="0" name="image6.png"/>
        <xdr:cNvPicPr preferRelativeResize="0"/>
      </xdr:nvPicPr>
      <xdr:blipFill>
        <a:blip cstate="print" r:embed="rId7"/>
        <a:stretch>
          <a:fillRect/>
        </a:stretch>
      </xdr:blipFill>
      <xdr:spPr>
        <a:prstGeom prst="rect">
          <a:avLst/>
        </a:prstGeom>
        <a:noFill/>
      </xdr:spPr>
    </xdr:pic>
    <xdr:clientData fLocksWithSheet="0"/>
  </xdr:oneCellAnchor>
  <xdr:oneCellAnchor>
    <xdr:from>
      <xdr:col>3</xdr:col>
      <xdr:colOff>66675</xdr:colOff>
      <xdr:row>22</xdr:row>
      <xdr:rowOff>466725</xdr:rowOff>
    </xdr:from>
    <xdr:ext cx="2952750" cy="2057400"/>
    <xdr:pic>
      <xdr:nvPicPr>
        <xdr:cNvPr id="0" name="image5.png"/>
        <xdr:cNvPicPr preferRelativeResize="0"/>
      </xdr:nvPicPr>
      <xdr:blipFill>
        <a:blip cstate="print" r:embed="rId8"/>
        <a:stretch>
          <a:fillRect/>
        </a:stretch>
      </xdr:blipFill>
      <xdr:spPr>
        <a:prstGeom prst="rect">
          <a:avLst/>
        </a:prstGeom>
        <a:noFill/>
      </xdr:spPr>
    </xdr:pic>
    <xdr:clientData fLocksWithSheet="0"/>
  </xdr:oneCellAnchor>
  <xdr:oneCellAnchor>
    <xdr:from>
      <xdr:col>5</xdr:col>
      <xdr:colOff>0</xdr:colOff>
      <xdr:row>22</xdr:row>
      <xdr:rowOff>152400</xdr:rowOff>
    </xdr:from>
    <xdr:ext cx="2133600" cy="666750"/>
    <xdr:pic>
      <xdr:nvPicPr>
        <xdr:cNvPr id="0" name="image12.png"/>
        <xdr:cNvPicPr preferRelativeResize="0"/>
      </xdr:nvPicPr>
      <xdr:blipFill>
        <a:blip cstate="print" r:embed="rId9"/>
        <a:stretch>
          <a:fillRect/>
        </a:stretch>
      </xdr:blipFill>
      <xdr:spPr>
        <a:prstGeom prst="rect">
          <a:avLst/>
        </a:prstGeom>
        <a:noFill/>
      </xdr:spPr>
    </xdr:pic>
    <xdr:clientData fLocksWithSheet="0"/>
  </xdr:oneCellAnchor>
  <xdr:oneCellAnchor>
    <xdr:from>
      <xdr:col>5</xdr:col>
      <xdr:colOff>9525</xdr:colOff>
      <xdr:row>22</xdr:row>
      <xdr:rowOff>914400</xdr:rowOff>
    </xdr:from>
    <xdr:ext cx="2171700" cy="704850"/>
    <xdr:pic>
      <xdr:nvPicPr>
        <xdr:cNvPr id="0" name="image8.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142875</xdr:colOff>
      <xdr:row>23</xdr:row>
      <xdr:rowOff>552450</xdr:rowOff>
    </xdr:from>
    <xdr:ext cx="2838450" cy="1885950"/>
    <xdr:pic>
      <xdr:nvPicPr>
        <xdr:cNvPr id="0" name="image10.png"/>
        <xdr:cNvPicPr preferRelativeResize="0"/>
      </xdr:nvPicPr>
      <xdr:blipFill>
        <a:blip cstate="print" r:embed="rId11"/>
        <a:stretch>
          <a:fillRect/>
        </a:stretch>
      </xdr:blipFill>
      <xdr:spPr>
        <a:prstGeom prst="rect">
          <a:avLst/>
        </a:prstGeom>
        <a:noFill/>
      </xdr:spPr>
    </xdr:pic>
    <xdr:clientData fLocksWithSheet="0"/>
  </xdr:oneCellAnchor>
  <xdr:oneCellAnchor>
    <xdr:from>
      <xdr:col>5</xdr:col>
      <xdr:colOff>0</xdr:colOff>
      <xdr:row>23</xdr:row>
      <xdr:rowOff>247650</xdr:rowOff>
    </xdr:from>
    <xdr:ext cx="2143125" cy="647700"/>
    <xdr:pic>
      <xdr:nvPicPr>
        <xdr:cNvPr id="0" name="image9.png"/>
        <xdr:cNvPicPr preferRelativeResize="0"/>
      </xdr:nvPicPr>
      <xdr:blipFill>
        <a:blip cstate="print" r:embed="rId12"/>
        <a:stretch>
          <a:fillRect/>
        </a:stretch>
      </xdr:blipFill>
      <xdr:spPr>
        <a:prstGeom prst="rect">
          <a:avLst/>
        </a:prstGeom>
        <a:noFill/>
      </xdr:spPr>
    </xdr:pic>
    <xdr:clientData fLocksWithSheet="0"/>
  </xdr:oneCellAnchor>
  <xdr:oneCellAnchor>
    <xdr:from>
      <xdr:col>4</xdr:col>
      <xdr:colOff>828675</xdr:colOff>
      <xdr:row>23</xdr:row>
      <xdr:rowOff>1343025</xdr:rowOff>
    </xdr:from>
    <xdr:ext cx="2314575" cy="714375"/>
    <xdr:pic>
      <xdr:nvPicPr>
        <xdr:cNvPr id="0" name="image13.png"/>
        <xdr:cNvPicPr preferRelativeResize="0"/>
      </xdr:nvPicPr>
      <xdr:blipFill>
        <a:blip cstate="print" r:embed="rId13"/>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209550</xdr:colOff>
      <xdr:row>2</xdr:row>
      <xdr:rowOff>85725</xdr:rowOff>
    </xdr:from>
    <xdr:ext cx="6972300" cy="2447925"/>
    <xdr:sp>
      <xdr:nvSpPr>
        <xdr:cNvPr id="4" name="Shape 4"/>
        <xdr:cNvSpPr txBox="1"/>
      </xdr:nvSpPr>
      <xdr:spPr>
        <a:xfrm>
          <a:off x="1864613" y="2560800"/>
          <a:ext cx="6962775" cy="2438400"/>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1" i="0" lang="en-US" sz="1100" u="none" strike="noStrike">
              <a:solidFill>
                <a:schemeClr val="dk1"/>
              </a:solidFill>
              <a:latin typeface="Arial"/>
              <a:ea typeface="Arial"/>
              <a:cs typeface="Arial"/>
              <a:sym typeface="Arial"/>
            </a:rPr>
            <a:t>Aspectos Relevantes de Offiho:</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1) Es un proveedor  altamente conocido, asi que sus sillas cualquiera puede ofertarla.</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2) La Compra minima es de $2,500 pesos en precio de COSTO, si tu pedido es menor a este montó, esperar</a:t>
          </a:r>
          <a:r>
            <a:rPr b="0" i="0" lang="en-US" sz="1100" u="none" strike="noStrike">
              <a:solidFill>
                <a:schemeClr val="dk1"/>
              </a:solidFill>
              <a:latin typeface="Arial"/>
              <a:ea typeface="Arial"/>
              <a:cs typeface="Arial"/>
              <a:sym typeface="Arial"/>
            </a:rPr>
            <a:t> a </a:t>
          </a:r>
          <a:r>
            <a:rPr b="0" i="0" lang="en-US" sz="1100" u="none" strike="noStrike">
              <a:solidFill>
                <a:schemeClr val="dk1"/>
              </a:solidFill>
              <a:latin typeface="Arial"/>
              <a:ea typeface="Arial"/>
              <a:cs typeface="Arial"/>
              <a:sym typeface="Arial"/>
            </a:rPr>
            <a:t>juntarse con otro pedido, por lo que el tiempo de entrega variaria.</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3) Respetar  las cantidades del empaque de las sillas, si se vende de 2 o 3 piezas, asi se deben ofertar. Offiho ya no maneja el reempaque.</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4) Por favor confirmar existencias y tiempos de entrega al momento de realizar un cierre.</a:t>
          </a:r>
          <a:endParaRPr sz="1400"/>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5)Modelos marcados en amarillo se</a:t>
          </a:r>
          <a:r>
            <a:rPr b="0" i="0" lang="en-US" sz="1100" u="none" strike="noStrike">
              <a:solidFill>
                <a:schemeClr val="dk1"/>
              </a:solidFill>
              <a:latin typeface="Arial"/>
              <a:ea typeface="Arial"/>
              <a:cs typeface="Arial"/>
              <a:sym typeface="Arial"/>
            </a:rPr>
            <a:t> deberá confirmar disponibilidad</a:t>
          </a:r>
          <a:endParaRPr b="0" i="0" sz="1100" u="none" strike="noStrike">
            <a:solidFill>
              <a:schemeClr val="dk1"/>
            </a:solidFill>
            <a:latin typeface="Arial"/>
            <a:ea typeface="Arial"/>
            <a:cs typeface="Arial"/>
            <a:sym typeface="Arial"/>
          </a:endParaRPr>
        </a:p>
      </xdr:txBody>
    </xdr:sp>
    <xdr:clientData fLocksWithSheet="0"/>
  </xdr:oneCellAnchor>
  <xdr:oneCellAnchor>
    <xdr:from>
      <xdr:col>7</xdr:col>
      <xdr:colOff>504825</xdr:colOff>
      <xdr:row>5</xdr:row>
      <xdr:rowOff>180975</xdr:rowOff>
    </xdr:from>
    <xdr:ext cx="1047750" cy="12001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28575</xdr:colOff>
      <xdr:row>0</xdr:row>
      <xdr:rowOff>447675</xdr:rowOff>
    </xdr:from>
    <xdr:ext cx="3057525" cy="1390650"/>
    <xdr:pic>
      <xdr:nvPicPr>
        <xdr:cNvPr id="0" name="image224.png"/>
        <xdr:cNvPicPr preferRelativeResize="0"/>
      </xdr:nvPicPr>
      <xdr:blipFill>
        <a:blip cstate="print" r:embed="rId2"/>
        <a:stretch>
          <a:fillRect/>
        </a:stretch>
      </xdr:blipFill>
      <xdr:spPr>
        <a:prstGeom prst="rect">
          <a:avLst/>
        </a:prstGeom>
        <a:noFill/>
      </xdr:spPr>
    </xdr:pic>
    <xdr:clientData fLocksWithSheet="0"/>
  </xdr:oneCellAnchor>
  <xdr:oneCellAnchor>
    <xdr:from>
      <xdr:col>7</xdr:col>
      <xdr:colOff>114300</xdr:colOff>
      <xdr:row>16</xdr:row>
      <xdr:rowOff>857250</xdr:rowOff>
    </xdr:from>
    <xdr:ext cx="476250" cy="466725"/>
    <xdr:pic>
      <xdr:nvPicPr>
        <xdr:cNvPr id="0" name="image27.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457200</xdr:colOff>
      <xdr:row>16</xdr:row>
      <xdr:rowOff>133350</xdr:rowOff>
    </xdr:from>
    <xdr:ext cx="1057275" cy="1933575"/>
    <xdr:pic>
      <xdr:nvPicPr>
        <xdr:cNvPr id="0" name="image14.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333375</xdr:colOff>
      <xdr:row>18</xdr:row>
      <xdr:rowOff>76200</xdr:rowOff>
    </xdr:from>
    <xdr:ext cx="1085850" cy="2047875"/>
    <xdr:pic>
      <xdr:nvPicPr>
        <xdr:cNvPr descr="Una imagen de una silla&#10;&#10;Descripción generada automáticamente con confianza baja" id="0" name="image22.png"/>
        <xdr:cNvPicPr preferRelativeResize="0"/>
      </xdr:nvPicPr>
      <xdr:blipFill>
        <a:blip cstate="print" r:embed="rId5"/>
        <a:stretch>
          <a:fillRect/>
        </a:stretch>
      </xdr:blipFill>
      <xdr:spPr>
        <a:prstGeom prst="rect">
          <a:avLst/>
        </a:prstGeom>
        <a:noFill/>
      </xdr:spPr>
    </xdr:pic>
    <xdr:clientData fLocksWithSheet="0"/>
  </xdr:oneCellAnchor>
  <xdr:oneCellAnchor>
    <xdr:from>
      <xdr:col>7</xdr:col>
      <xdr:colOff>114300</xdr:colOff>
      <xdr:row>18</xdr:row>
      <xdr:rowOff>885825</xdr:rowOff>
    </xdr:from>
    <xdr:ext cx="438150" cy="419100"/>
    <xdr:pic>
      <xdr:nvPicPr>
        <xdr:cNvPr id="0" name="image27.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238125</xdr:colOff>
      <xdr:row>19</xdr:row>
      <xdr:rowOff>190500</xdr:rowOff>
    </xdr:from>
    <xdr:ext cx="1485900" cy="1790700"/>
    <xdr:pic>
      <xdr:nvPicPr>
        <xdr:cNvPr id="0" name="image43.png"/>
        <xdr:cNvPicPr preferRelativeResize="0"/>
      </xdr:nvPicPr>
      <xdr:blipFill>
        <a:blip cstate="print" r:embed="rId6"/>
        <a:stretch>
          <a:fillRect/>
        </a:stretch>
      </xdr:blipFill>
      <xdr:spPr>
        <a:prstGeom prst="rect">
          <a:avLst/>
        </a:prstGeom>
        <a:noFill/>
      </xdr:spPr>
    </xdr:pic>
    <xdr:clientData fLocksWithSheet="0"/>
  </xdr:oneCellAnchor>
  <xdr:oneCellAnchor>
    <xdr:from>
      <xdr:col>7</xdr:col>
      <xdr:colOff>95250</xdr:colOff>
      <xdr:row>19</xdr:row>
      <xdr:rowOff>952500</xdr:rowOff>
    </xdr:from>
    <xdr:ext cx="409575" cy="419100"/>
    <xdr:pic>
      <xdr:nvPicPr>
        <xdr:cNvPr id="0" name="image27.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257175</xdr:colOff>
      <xdr:row>20</xdr:row>
      <xdr:rowOff>104775</xdr:rowOff>
    </xdr:from>
    <xdr:ext cx="1428750" cy="1924050"/>
    <xdr:pic>
      <xdr:nvPicPr>
        <xdr:cNvPr id="0" name="image15.png"/>
        <xdr:cNvPicPr preferRelativeResize="0"/>
      </xdr:nvPicPr>
      <xdr:blipFill>
        <a:blip cstate="print" r:embed="rId7"/>
        <a:stretch>
          <a:fillRect/>
        </a:stretch>
      </xdr:blipFill>
      <xdr:spPr>
        <a:prstGeom prst="rect">
          <a:avLst/>
        </a:prstGeom>
        <a:noFill/>
      </xdr:spPr>
    </xdr:pic>
    <xdr:clientData fLocksWithSheet="0"/>
  </xdr:oneCellAnchor>
  <xdr:oneCellAnchor>
    <xdr:from>
      <xdr:col>7</xdr:col>
      <xdr:colOff>114300</xdr:colOff>
      <xdr:row>20</xdr:row>
      <xdr:rowOff>990600</xdr:rowOff>
    </xdr:from>
    <xdr:ext cx="438150" cy="419100"/>
    <xdr:pic>
      <xdr:nvPicPr>
        <xdr:cNvPr id="0" name="image27.png"/>
        <xdr:cNvPicPr preferRelativeResize="0"/>
      </xdr:nvPicPr>
      <xdr:blipFill>
        <a:blip cstate="print" r:embed="rId3"/>
        <a:stretch>
          <a:fillRect/>
        </a:stretch>
      </xdr:blipFill>
      <xdr:spPr>
        <a:prstGeom prst="rect">
          <a:avLst/>
        </a:prstGeom>
        <a:noFill/>
      </xdr:spPr>
    </xdr:pic>
    <xdr:clientData fLocksWithSheet="0"/>
  </xdr:oneCellAnchor>
  <xdr:oneCellAnchor>
    <xdr:from>
      <xdr:col>7</xdr:col>
      <xdr:colOff>57150</xdr:colOff>
      <xdr:row>21</xdr:row>
      <xdr:rowOff>904875</xdr:rowOff>
    </xdr:from>
    <xdr:ext cx="466725" cy="438150"/>
    <xdr:pic>
      <xdr:nvPicPr>
        <xdr:cNvPr id="0" name="image24.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133350</xdr:colOff>
      <xdr:row>21</xdr:row>
      <xdr:rowOff>219075</xdr:rowOff>
    </xdr:from>
    <xdr:ext cx="1476375" cy="1962150"/>
    <xdr:pic>
      <xdr:nvPicPr>
        <xdr:cNvPr id="0" name="image18.png"/>
        <xdr:cNvPicPr preferRelativeResize="0"/>
      </xdr:nvPicPr>
      <xdr:blipFill>
        <a:blip cstate="print" r:embed="rId9"/>
        <a:stretch>
          <a:fillRect/>
        </a:stretch>
      </xdr:blipFill>
      <xdr:spPr>
        <a:prstGeom prst="rect">
          <a:avLst/>
        </a:prstGeom>
        <a:noFill/>
      </xdr:spPr>
    </xdr:pic>
    <xdr:clientData fLocksWithSheet="0"/>
  </xdr:oneCellAnchor>
  <xdr:oneCellAnchor>
    <xdr:from>
      <xdr:col>3</xdr:col>
      <xdr:colOff>285750</xdr:colOff>
      <xdr:row>22</xdr:row>
      <xdr:rowOff>104775</xdr:rowOff>
    </xdr:from>
    <xdr:ext cx="1247775" cy="1771650"/>
    <xdr:pic>
      <xdr:nvPicPr>
        <xdr:cNvPr id="0" name="image26.png"/>
        <xdr:cNvPicPr preferRelativeResize="0"/>
      </xdr:nvPicPr>
      <xdr:blipFill>
        <a:blip cstate="print" r:embed="rId10"/>
        <a:stretch>
          <a:fillRect/>
        </a:stretch>
      </xdr:blipFill>
      <xdr:spPr>
        <a:prstGeom prst="rect">
          <a:avLst/>
        </a:prstGeom>
        <a:noFill/>
      </xdr:spPr>
    </xdr:pic>
    <xdr:clientData fLocksWithSheet="0"/>
  </xdr:oneCellAnchor>
  <xdr:oneCellAnchor>
    <xdr:from>
      <xdr:col>7</xdr:col>
      <xdr:colOff>133350</xdr:colOff>
      <xdr:row>22</xdr:row>
      <xdr:rowOff>752475</xdr:rowOff>
    </xdr:from>
    <xdr:ext cx="466725" cy="438150"/>
    <xdr:pic>
      <xdr:nvPicPr>
        <xdr:cNvPr id="0" name="image24.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171450</xdr:colOff>
      <xdr:row>23</xdr:row>
      <xdr:rowOff>314325</xdr:rowOff>
    </xdr:from>
    <xdr:ext cx="1457325" cy="2047875"/>
    <xdr:pic>
      <xdr:nvPicPr>
        <xdr:cNvPr id="0" name="image29.png"/>
        <xdr:cNvPicPr preferRelativeResize="0"/>
      </xdr:nvPicPr>
      <xdr:blipFill>
        <a:blip cstate="print" r:embed="rId11"/>
        <a:stretch>
          <a:fillRect/>
        </a:stretch>
      </xdr:blipFill>
      <xdr:spPr>
        <a:prstGeom prst="rect">
          <a:avLst/>
        </a:prstGeom>
        <a:noFill/>
      </xdr:spPr>
    </xdr:pic>
    <xdr:clientData fLocksWithSheet="0"/>
  </xdr:oneCellAnchor>
  <xdr:oneCellAnchor>
    <xdr:from>
      <xdr:col>7</xdr:col>
      <xdr:colOff>66675</xdr:colOff>
      <xdr:row>23</xdr:row>
      <xdr:rowOff>1323975</xdr:rowOff>
    </xdr:from>
    <xdr:ext cx="466725" cy="438150"/>
    <xdr:pic>
      <xdr:nvPicPr>
        <xdr:cNvPr id="0" name="image24.png"/>
        <xdr:cNvPicPr preferRelativeResize="0"/>
      </xdr:nvPicPr>
      <xdr:blipFill>
        <a:blip cstate="print" r:embed="rId8"/>
        <a:stretch>
          <a:fillRect/>
        </a:stretch>
      </xdr:blipFill>
      <xdr:spPr>
        <a:prstGeom prst="rect">
          <a:avLst/>
        </a:prstGeom>
        <a:noFill/>
      </xdr:spPr>
    </xdr:pic>
    <xdr:clientData fLocksWithSheet="0"/>
  </xdr:oneCellAnchor>
  <xdr:oneCellAnchor>
    <xdr:from>
      <xdr:col>7</xdr:col>
      <xdr:colOff>114300</xdr:colOff>
      <xdr:row>24</xdr:row>
      <xdr:rowOff>1295400</xdr:rowOff>
    </xdr:from>
    <xdr:ext cx="466725" cy="438150"/>
    <xdr:pic>
      <xdr:nvPicPr>
        <xdr:cNvPr id="0" name="image24.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266700</xdr:colOff>
      <xdr:row>24</xdr:row>
      <xdr:rowOff>476250</xdr:rowOff>
    </xdr:from>
    <xdr:ext cx="1400175" cy="1895475"/>
    <xdr:pic>
      <xdr:nvPicPr>
        <xdr:cNvPr id="0" name="image19.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219075</xdr:colOff>
      <xdr:row>25</xdr:row>
      <xdr:rowOff>276225</xdr:rowOff>
    </xdr:from>
    <xdr:ext cx="1514475" cy="1905000"/>
    <xdr:pic>
      <xdr:nvPicPr>
        <xdr:cNvPr id="0" name="image23.png"/>
        <xdr:cNvPicPr preferRelativeResize="0"/>
      </xdr:nvPicPr>
      <xdr:blipFill>
        <a:blip cstate="print" r:embed="rId13"/>
        <a:stretch>
          <a:fillRect/>
        </a:stretch>
      </xdr:blipFill>
      <xdr:spPr>
        <a:prstGeom prst="rect">
          <a:avLst/>
        </a:prstGeom>
        <a:noFill/>
      </xdr:spPr>
    </xdr:pic>
    <xdr:clientData fLocksWithSheet="0"/>
  </xdr:oneCellAnchor>
  <xdr:oneCellAnchor>
    <xdr:from>
      <xdr:col>7</xdr:col>
      <xdr:colOff>66675</xdr:colOff>
      <xdr:row>25</xdr:row>
      <xdr:rowOff>1066800</xdr:rowOff>
    </xdr:from>
    <xdr:ext cx="466725" cy="438150"/>
    <xdr:pic>
      <xdr:nvPicPr>
        <xdr:cNvPr id="0" name="image24.png"/>
        <xdr:cNvPicPr preferRelativeResize="0"/>
      </xdr:nvPicPr>
      <xdr:blipFill>
        <a:blip cstate="print" r:embed="rId8"/>
        <a:stretch>
          <a:fillRect/>
        </a:stretch>
      </xdr:blipFill>
      <xdr:spPr>
        <a:prstGeom prst="rect">
          <a:avLst/>
        </a:prstGeom>
        <a:noFill/>
      </xdr:spPr>
    </xdr:pic>
    <xdr:clientData fLocksWithSheet="0"/>
  </xdr:oneCellAnchor>
  <xdr:oneCellAnchor>
    <xdr:from>
      <xdr:col>7</xdr:col>
      <xdr:colOff>76200</xdr:colOff>
      <xdr:row>26</xdr:row>
      <xdr:rowOff>1047750</xdr:rowOff>
    </xdr:from>
    <xdr:ext cx="466725" cy="438150"/>
    <xdr:pic>
      <xdr:nvPicPr>
        <xdr:cNvPr id="0" name="image24.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219075</xdr:colOff>
      <xdr:row>26</xdr:row>
      <xdr:rowOff>219075</xdr:rowOff>
    </xdr:from>
    <xdr:ext cx="1400175" cy="1733550"/>
    <xdr:pic>
      <xdr:nvPicPr>
        <xdr:cNvPr id="0" name="image16.png"/>
        <xdr:cNvPicPr preferRelativeResize="0"/>
      </xdr:nvPicPr>
      <xdr:blipFill>
        <a:blip cstate="print" r:embed="rId14"/>
        <a:stretch>
          <a:fillRect/>
        </a:stretch>
      </xdr:blipFill>
      <xdr:spPr>
        <a:prstGeom prst="rect">
          <a:avLst/>
        </a:prstGeom>
        <a:noFill/>
      </xdr:spPr>
    </xdr:pic>
    <xdr:clientData fLocksWithSheet="0"/>
  </xdr:oneCellAnchor>
  <xdr:oneCellAnchor>
    <xdr:from>
      <xdr:col>3</xdr:col>
      <xdr:colOff>419100</xdr:colOff>
      <xdr:row>27</xdr:row>
      <xdr:rowOff>85725</xdr:rowOff>
    </xdr:from>
    <xdr:ext cx="1266825" cy="1905000"/>
    <xdr:pic>
      <xdr:nvPicPr>
        <xdr:cNvPr id="0" name="image39.png"/>
        <xdr:cNvPicPr preferRelativeResize="0"/>
      </xdr:nvPicPr>
      <xdr:blipFill>
        <a:blip cstate="print" r:embed="rId15"/>
        <a:stretch>
          <a:fillRect/>
        </a:stretch>
      </xdr:blipFill>
      <xdr:spPr>
        <a:prstGeom prst="rect">
          <a:avLst/>
        </a:prstGeom>
        <a:noFill/>
      </xdr:spPr>
    </xdr:pic>
    <xdr:clientData fLocksWithSheet="0"/>
  </xdr:oneCellAnchor>
  <xdr:oneCellAnchor>
    <xdr:from>
      <xdr:col>7</xdr:col>
      <xdr:colOff>85725</xdr:colOff>
      <xdr:row>27</xdr:row>
      <xdr:rowOff>857250</xdr:rowOff>
    </xdr:from>
    <xdr:ext cx="466725" cy="438150"/>
    <xdr:pic>
      <xdr:nvPicPr>
        <xdr:cNvPr id="0" name="image24.png"/>
        <xdr:cNvPicPr preferRelativeResize="0"/>
      </xdr:nvPicPr>
      <xdr:blipFill>
        <a:blip cstate="print" r:embed="rId8"/>
        <a:stretch>
          <a:fillRect/>
        </a:stretch>
      </xdr:blipFill>
      <xdr:spPr>
        <a:prstGeom prst="rect">
          <a:avLst/>
        </a:prstGeom>
        <a:noFill/>
      </xdr:spPr>
    </xdr:pic>
    <xdr:clientData fLocksWithSheet="0"/>
  </xdr:oneCellAnchor>
  <xdr:oneCellAnchor>
    <xdr:from>
      <xdr:col>7</xdr:col>
      <xdr:colOff>142875</xdr:colOff>
      <xdr:row>27</xdr:row>
      <xdr:rowOff>352425</xdr:rowOff>
    </xdr:from>
    <xdr:ext cx="419100" cy="438150"/>
    <xdr:pic>
      <xdr:nvPicPr>
        <xdr:cNvPr id="0" name="image17.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285750</xdr:colOff>
      <xdr:row>28</xdr:row>
      <xdr:rowOff>304800</xdr:rowOff>
    </xdr:from>
    <xdr:ext cx="1362075" cy="1724025"/>
    <xdr:pic>
      <xdr:nvPicPr>
        <xdr:cNvPr id="0" name="image28.png"/>
        <xdr:cNvPicPr preferRelativeResize="0"/>
      </xdr:nvPicPr>
      <xdr:blipFill>
        <a:blip cstate="print" r:embed="rId17"/>
        <a:stretch>
          <a:fillRect/>
        </a:stretch>
      </xdr:blipFill>
      <xdr:spPr>
        <a:prstGeom prst="rect">
          <a:avLst/>
        </a:prstGeom>
        <a:noFill/>
      </xdr:spPr>
    </xdr:pic>
    <xdr:clientData fLocksWithSheet="0"/>
  </xdr:oneCellAnchor>
  <xdr:oneCellAnchor>
    <xdr:from>
      <xdr:col>7</xdr:col>
      <xdr:colOff>152400</xdr:colOff>
      <xdr:row>28</xdr:row>
      <xdr:rowOff>476250</xdr:rowOff>
    </xdr:from>
    <xdr:ext cx="438150" cy="447675"/>
    <xdr:pic>
      <xdr:nvPicPr>
        <xdr:cNvPr id="0" name="image17.pn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95250</xdr:colOff>
      <xdr:row>28</xdr:row>
      <xdr:rowOff>1019175</xdr:rowOff>
    </xdr:from>
    <xdr:ext cx="466725" cy="438150"/>
    <xdr:pic>
      <xdr:nvPicPr>
        <xdr:cNvPr id="0" name="image24.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361950</xdr:colOff>
      <xdr:row>29</xdr:row>
      <xdr:rowOff>152400</xdr:rowOff>
    </xdr:from>
    <xdr:ext cx="1190625" cy="1685925"/>
    <xdr:pic>
      <xdr:nvPicPr>
        <xdr:cNvPr id="0" name="image25.png"/>
        <xdr:cNvPicPr preferRelativeResize="0"/>
      </xdr:nvPicPr>
      <xdr:blipFill>
        <a:blip cstate="print" r:embed="rId18"/>
        <a:stretch>
          <a:fillRect/>
        </a:stretch>
      </xdr:blipFill>
      <xdr:spPr>
        <a:prstGeom prst="rect">
          <a:avLst/>
        </a:prstGeom>
        <a:noFill/>
      </xdr:spPr>
    </xdr:pic>
    <xdr:clientData fLocksWithSheet="0"/>
  </xdr:oneCellAnchor>
  <xdr:oneCellAnchor>
    <xdr:from>
      <xdr:col>7</xdr:col>
      <xdr:colOff>133350</xdr:colOff>
      <xdr:row>29</xdr:row>
      <xdr:rowOff>533400</xdr:rowOff>
    </xdr:from>
    <xdr:ext cx="409575" cy="428625"/>
    <xdr:pic>
      <xdr:nvPicPr>
        <xdr:cNvPr id="0" name="image17.pn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95250</xdr:colOff>
      <xdr:row>29</xdr:row>
      <xdr:rowOff>1066800</xdr:rowOff>
    </xdr:from>
    <xdr:ext cx="466725" cy="438150"/>
    <xdr:pic>
      <xdr:nvPicPr>
        <xdr:cNvPr id="0" name="image24.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257175</xdr:colOff>
      <xdr:row>30</xdr:row>
      <xdr:rowOff>200025</xdr:rowOff>
    </xdr:from>
    <xdr:ext cx="1352550" cy="2362200"/>
    <xdr:pic>
      <xdr:nvPicPr>
        <xdr:cNvPr id="0" name="image21.png"/>
        <xdr:cNvPicPr preferRelativeResize="0"/>
      </xdr:nvPicPr>
      <xdr:blipFill>
        <a:blip cstate="print" r:embed="rId19"/>
        <a:stretch>
          <a:fillRect/>
        </a:stretch>
      </xdr:blipFill>
      <xdr:spPr>
        <a:prstGeom prst="rect">
          <a:avLst/>
        </a:prstGeom>
        <a:noFill/>
      </xdr:spPr>
    </xdr:pic>
    <xdr:clientData fLocksWithSheet="0"/>
  </xdr:oneCellAnchor>
  <xdr:oneCellAnchor>
    <xdr:from>
      <xdr:col>7</xdr:col>
      <xdr:colOff>142875</xdr:colOff>
      <xdr:row>30</xdr:row>
      <xdr:rowOff>304800</xdr:rowOff>
    </xdr:from>
    <xdr:ext cx="390525" cy="2057400"/>
    <xdr:pic>
      <xdr:nvPicPr>
        <xdr:cNvPr id="0" name="image20.png"/>
        <xdr:cNvPicPr preferRelativeResize="0"/>
      </xdr:nvPicPr>
      <xdr:blipFill>
        <a:blip cstate="print" r:embed="rId20"/>
        <a:stretch>
          <a:fillRect/>
        </a:stretch>
      </xdr:blipFill>
      <xdr:spPr>
        <a:prstGeom prst="rect">
          <a:avLst/>
        </a:prstGeom>
        <a:noFill/>
      </xdr:spPr>
    </xdr:pic>
    <xdr:clientData fLocksWithSheet="0"/>
  </xdr:oneCellAnchor>
  <xdr:oneCellAnchor>
    <xdr:from>
      <xdr:col>3</xdr:col>
      <xdr:colOff>266700</xdr:colOff>
      <xdr:row>31</xdr:row>
      <xdr:rowOff>266700</xdr:rowOff>
    </xdr:from>
    <xdr:ext cx="1381125" cy="2066925"/>
    <xdr:pic>
      <xdr:nvPicPr>
        <xdr:cNvPr id="0" name="image35.png"/>
        <xdr:cNvPicPr preferRelativeResize="0"/>
      </xdr:nvPicPr>
      <xdr:blipFill>
        <a:blip cstate="print" r:embed="rId21"/>
        <a:stretch>
          <a:fillRect/>
        </a:stretch>
      </xdr:blipFill>
      <xdr:spPr>
        <a:prstGeom prst="rect">
          <a:avLst/>
        </a:prstGeom>
        <a:noFill/>
      </xdr:spPr>
    </xdr:pic>
    <xdr:clientData fLocksWithSheet="0"/>
  </xdr:oneCellAnchor>
  <xdr:oneCellAnchor>
    <xdr:from>
      <xdr:col>7</xdr:col>
      <xdr:colOff>123825</xdr:colOff>
      <xdr:row>31</xdr:row>
      <xdr:rowOff>123825</xdr:rowOff>
    </xdr:from>
    <xdr:ext cx="685800" cy="1657350"/>
    <xdr:pic>
      <xdr:nvPicPr>
        <xdr:cNvPr id="0" name="image33.png"/>
        <xdr:cNvPicPr preferRelativeResize="0"/>
      </xdr:nvPicPr>
      <xdr:blipFill>
        <a:blip cstate="print" r:embed="rId22"/>
        <a:stretch>
          <a:fillRect/>
        </a:stretch>
      </xdr:blipFill>
      <xdr:spPr>
        <a:prstGeom prst="rect">
          <a:avLst/>
        </a:prstGeom>
        <a:noFill/>
      </xdr:spPr>
    </xdr:pic>
    <xdr:clientData fLocksWithSheet="0"/>
  </xdr:oneCellAnchor>
  <xdr:oneCellAnchor>
    <xdr:from>
      <xdr:col>7</xdr:col>
      <xdr:colOff>276225</xdr:colOff>
      <xdr:row>32</xdr:row>
      <xdr:rowOff>1133475</xdr:rowOff>
    </xdr:from>
    <xdr:ext cx="457200" cy="504825"/>
    <xdr:pic>
      <xdr:nvPicPr>
        <xdr:cNvPr id="0" name="image38.png"/>
        <xdr:cNvPicPr preferRelativeResize="0"/>
      </xdr:nvPicPr>
      <xdr:blipFill>
        <a:blip cstate="print" r:embed="rId23"/>
        <a:stretch>
          <a:fillRect/>
        </a:stretch>
      </xdr:blipFill>
      <xdr:spPr>
        <a:prstGeom prst="rect">
          <a:avLst/>
        </a:prstGeom>
        <a:noFill/>
      </xdr:spPr>
    </xdr:pic>
    <xdr:clientData fLocksWithSheet="0"/>
  </xdr:oneCellAnchor>
  <xdr:oneCellAnchor>
    <xdr:from>
      <xdr:col>3</xdr:col>
      <xdr:colOff>371475</xdr:colOff>
      <xdr:row>32</xdr:row>
      <xdr:rowOff>133350</xdr:rowOff>
    </xdr:from>
    <xdr:ext cx="1085850" cy="1971675"/>
    <xdr:pic>
      <xdr:nvPicPr>
        <xdr:cNvPr id="0" name="image30.png"/>
        <xdr:cNvPicPr preferRelativeResize="0"/>
      </xdr:nvPicPr>
      <xdr:blipFill>
        <a:blip cstate="print" r:embed="rId24"/>
        <a:stretch>
          <a:fillRect/>
        </a:stretch>
      </xdr:blipFill>
      <xdr:spPr>
        <a:prstGeom prst="rect">
          <a:avLst/>
        </a:prstGeom>
        <a:noFill/>
      </xdr:spPr>
    </xdr:pic>
    <xdr:clientData fLocksWithSheet="0"/>
  </xdr:oneCellAnchor>
  <xdr:oneCellAnchor>
    <xdr:from>
      <xdr:col>7</xdr:col>
      <xdr:colOff>219075</xdr:colOff>
      <xdr:row>33</xdr:row>
      <xdr:rowOff>962025</xdr:rowOff>
    </xdr:from>
    <xdr:ext cx="447675" cy="495300"/>
    <xdr:pic>
      <xdr:nvPicPr>
        <xdr:cNvPr id="0" name="image38.png"/>
        <xdr:cNvPicPr preferRelativeResize="0"/>
      </xdr:nvPicPr>
      <xdr:blipFill>
        <a:blip cstate="print" r:embed="rId23"/>
        <a:stretch>
          <a:fillRect/>
        </a:stretch>
      </xdr:blipFill>
      <xdr:spPr>
        <a:prstGeom prst="rect">
          <a:avLst/>
        </a:prstGeom>
        <a:noFill/>
      </xdr:spPr>
    </xdr:pic>
    <xdr:clientData fLocksWithSheet="0"/>
  </xdr:oneCellAnchor>
  <xdr:oneCellAnchor>
    <xdr:from>
      <xdr:col>3</xdr:col>
      <xdr:colOff>438150</xdr:colOff>
      <xdr:row>33</xdr:row>
      <xdr:rowOff>295275</xdr:rowOff>
    </xdr:from>
    <xdr:ext cx="1133475" cy="1943100"/>
    <xdr:pic>
      <xdr:nvPicPr>
        <xdr:cNvPr id="0" name="image65.png"/>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333375</xdr:colOff>
      <xdr:row>34</xdr:row>
      <xdr:rowOff>28575</xdr:rowOff>
    </xdr:from>
    <xdr:ext cx="1200150" cy="2143125"/>
    <xdr:pic>
      <xdr:nvPicPr>
        <xdr:cNvPr id="0" name="image36.png"/>
        <xdr:cNvPicPr preferRelativeResize="0"/>
      </xdr:nvPicPr>
      <xdr:blipFill>
        <a:blip cstate="print" r:embed="rId26"/>
        <a:stretch>
          <a:fillRect/>
        </a:stretch>
      </xdr:blipFill>
      <xdr:spPr>
        <a:prstGeom prst="rect">
          <a:avLst/>
        </a:prstGeom>
        <a:noFill/>
      </xdr:spPr>
    </xdr:pic>
    <xdr:clientData fLocksWithSheet="0"/>
  </xdr:oneCellAnchor>
  <xdr:oneCellAnchor>
    <xdr:from>
      <xdr:col>7</xdr:col>
      <xdr:colOff>285750</xdr:colOff>
      <xdr:row>34</xdr:row>
      <xdr:rowOff>990600</xdr:rowOff>
    </xdr:from>
    <xdr:ext cx="409575" cy="428625"/>
    <xdr:pic>
      <xdr:nvPicPr>
        <xdr:cNvPr id="0" name="image17.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333375</xdr:colOff>
      <xdr:row>35</xdr:row>
      <xdr:rowOff>152400</xdr:rowOff>
    </xdr:from>
    <xdr:ext cx="1228725" cy="1628775"/>
    <xdr:pic>
      <xdr:nvPicPr>
        <xdr:cNvPr id="0" name="image34.pn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342900</xdr:colOff>
      <xdr:row>36</xdr:row>
      <xdr:rowOff>114300</xdr:rowOff>
    </xdr:from>
    <xdr:ext cx="1200150" cy="1524000"/>
    <xdr:pic>
      <xdr:nvPicPr>
        <xdr:cNvPr id="0" name="image32.pn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304800</xdr:colOff>
      <xdr:row>37</xdr:row>
      <xdr:rowOff>314325</xdr:rowOff>
    </xdr:from>
    <xdr:ext cx="1247775" cy="1876425"/>
    <xdr:pic>
      <xdr:nvPicPr>
        <xdr:cNvPr id="0" name="image31.pn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257175</xdr:colOff>
      <xdr:row>38</xdr:row>
      <xdr:rowOff>200025</xdr:rowOff>
    </xdr:from>
    <xdr:ext cx="1362075" cy="1943100"/>
    <xdr:pic>
      <xdr:nvPicPr>
        <xdr:cNvPr id="0" name="image46.png"/>
        <xdr:cNvPicPr preferRelativeResize="0"/>
      </xdr:nvPicPr>
      <xdr:blipFill>
        <a:blip cstate="print" r:embed="rId30"/>
        <a:stretch>
          <a:fillRect/>
        </a:stretch>
      </xdr:blipFill>
      <xdr:spPr>
        <a:prstGeom prst="rect">
          <a:avLst/>
        </a:prstGeom>
        <a:noFill/>
      </xdr:spPr>
    </xdr:pic>
    <xdr:clientData fLocksWithSheet="0"/>
  </xdr:oneCellAnchor>
  <xdr:oneCellAnchor>
    <xdr:from>
      <xdr:col>7</xdr:col>
      <xdr:colOff>257175</xdr:colOff>
      <xdr:row>37</xdr:row>
      <xdr:rowOff>685800</xdr:rowOff>
    </xdr:from>
    <xdr:ext cx="447675" cy="495300"/>
    <xdr:pic>
      <xdr:nvPicPr>
        <xdr:cNvPr id="0" name="image38.png"/>
        <xdr:cNvPicPr preferRelativeResize="0"/>
      </xdr:nvPicPr>
      <xdr:blipFill>
        <a:blip cstate="print" r:embed="rId23"/>
        <a:stretch>
          <a:fillRect/>
        </a:stretch>
      </xdr:blipFill>
      <xdr:spPr>
        <a:prstGeom prst="rect">
          <a:avLst/>
        </a:prstGeom>
        <a:noFill/>
      </xdr:spPr>
    </xdr:pic>
    <xdr:clientData fLocksWithSheet="0"/>
  </xdr:oneCellAnchor>
  <xdr:oneCellAnchor>
    <xdr:from>
      <xdr:col>7</xdr:col>
      <xdr:colOff>276225</xdr:colOff>
      <xdr:row>37</xdr:row>
      <xdr:rowOff>1419225</xdr:rowOff>
    </xdr:from>
    <xdr:ext cx="419100" cy="438150"/>
    <xdr:pic>
      <xdr:nvPicPr>
        <xdr:cNvPr id="0" name="image17.pn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209550</xdr:colOff>
      <xdr:row>38</xdr:row>
      <xdr:rowOff>400050</xdr:rowOff>
    </xdr:from>
    <xdr:ext cx="447675" cy="495300"/>
    <xdr:pic>
      <xdr:nvPicPr>
        <xdr:cNvPr id="0" name="image38.png"/>
        <xdr:cNvPicPr preferRelativeResize="0"/>
      </xdr:nvPicPr>
      <xdr:blipFill>
        <a:blip cstate="print" r:embed="rId23"/>
        <a:stretch>
          <a:fillRect/>
        </a:stretch>
      </xdr:blipFill>
      <xdr:spPr>
        <a:prstGeom prst="rect">
          <a:avLst/>
        </a:prstGeom>
        <a:noFill/>
      </xdr:spPr>
    </xdr:pic>
    <xdr:clientData fLocksWithSheet="0"/>
  </xdr:oneCellAnchor>
  <xdr:oneCellAnchor>
    <xdr:from>
      <xdr:col>7</xdr:col>
      <xdr:colOff>228600</xdr:colOff>
      <xdr:row>38</xdr:row>
      <xdr:rowOff>1104900</xdr:rowOff>
    </xdr:from>
    <xdr:ext cx="419100" cy="428625"/>
    <xdr:pic>
      <xdr:nvPicPr>
        <xdr:cNvPr id="0" name="image17.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342900</xdr:colOff>
      <xdr:row>39</xdr:row>
      <xdr:rowOff>171450</xdr:rowOff>
    </xdr:from>
    <xdr:ext cx="1352550" cy="1962150"/>
    <xdr:pic>
      <xdr:nvPicPr>
        <xdr:cNvPr id="0" name="image48.png"/>
        <xdr:cNvPicPr preferRelativeResize="0"/>
      </xdr:nvPicPr>
      <xdr:blipFill>
        <a:blip cstate="print" r:embed="rId31"/>
        <a:stretch>
          <a:fillRect/>
        </a:stretch>
      </xdr:blipFill>
      <xdr:spPr>
        <a:prstGeom prst="rect">
          <a:avLst/>
        </a:prstGeom>
        <a:noFill/>
      </xdr:spPr>
    </xdr:pic>
    <xdr:clientData fLocksWithSheet="0"/>
  </xdr:oneCellAnchor>
  <xdr:oneCellAnchor>
    <xdr:from>
      <xdr:col>7</xdr:col>
      <xdr:colOff>209550</xdr:colOff>
      <xdr:row>39</xdr:row>
      <xdr:rowOff>400050</xdr:rowOff>
    </xdr:from>
    <xdr:ext cx="447675" cy="495300"/>
    <xdr:pic>
      <xdr:nvPicPr>
        <xdr:cNvPr id="0" name="image38.png"/>
        <xdr:cNvPicPr preferRelativeResize="0"/>
      </xdr:nvPicPr>
      <xdr:blipFill>
        <a:blip cstate="print" r:embed="rId23"/>
        <a:stretch>
          <a:fillRect/>
        </a:stretch>
      </xdr:blipFill>
      <xdr:spPr>
        <a:prstGeom prst="rect">
          <a:avLst/>
        </a:prstGeom>
        <a:noFill/>
      </xdr:spPr>
    </xdr:pic>
    <xdr:clientData fLocksWithSheet="0"/>
  </xdr:oneCellAnchor>
  <xdr:oneCellAnchor>
    <xdr:from>
      <xdr:col>7</xdr:col>
      <xdr:colOff>228600</xdr:colOff>
      <xdr:row>39</xdr:row>
      <xdr:rowOff>1104900</xdr:rowOff>
    </xdr:from>
    <xdr:ext cx="419100" cy="438150"/>
    <xdr:pic>
      <xdr:nvPicPr>
        <xdr:cNvPr id="0" name="image17.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409575</xdr:colOff>
      <xdr:row>40</xdr:row>
      <xdr:rowOff>142875</xdr:rowOff>
    </xdr:from>
    <xdr:ext cx="1200150" cy="2019300"/>
    <xdr:pic>
      <xdr:nvPicPr>
        <xdr:cNvPr id="0" name="image37.png"/>
        <xdr:cNvPicPr preferRelativeResize="0"/>
      </xdr:nvPicPr>
      <xdr:blipFill>
        <a:blip cstate="print" r:embed="rId32"/>
        <a:stretch>
          <a:fillRect/>
        </a:stretch>
      </xdr:blipFill>
      <xdr:spPr>
        <a:prstGeom prst="rect">
          <a:avLst/>
        </a:prstGeom>
        <a:noFill/>
      </xdr:spPr>
    </xdr:pic>
    <xdr:clientData fLocksWithSheet="0"/>
  </xdr:oneCellAnchor>
  <xdr:oneCellAnchor>
    <xdr:from>
      <xdr:col>7</xdr:col>
      <xdr:colOff>257175</xdr:colOff>
      <xdr:row>40</xdr:row>
      <xdr:rowOff>152400</xdr:rowOff>
    </xdr:from>
    <xdr:ext cx="371475" cy="1962150"/>
    <xdr:pic>
      <xdr:nvPicPr>
        <xdr:cNvPr id="0" name="image51.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371475</xdr:colOff>
      <xdr:row>41</xdr:row>
      <xdr:rowOff>133350</xdr:rowOff>
    </xdr:from>
    <xdr:ext cx="1257300" cy="2000250"/>
    <xdr:pic>
      <xdr:nvPicPr>
        <xdr:cNvPr id="0" name="image42.png"/>
        <xdr:cNvPicPr preferRelativeResize="0"/>
      </xdr:nvPicPr>
      <xdr:blipFill>
        <a:blip cstate="print" r:embed="rId34"/>
        <a:stretch>
          <a:fillRect/>
        </a:stretch>
      </xdr:blipFill>
      <xdr:spPr>
        <a:prstGeom prst="rect">
          <a:avLst/>
        </a:prstGeom>
        <a:noFill/>
      </xdr:spPr>
    </xdr:pic>
    <xdr:clientData fLocksWithSheet="0"/>
  </xdr:oneCellAnchor>
  <xdr:oneCellAnchor>
    <xdr:from>
      <xdr:col>7</xdr:col>
      <xdr:colOff>266700</xdr:colOff>
      <xdr:row>41</xdr:row>
      <xdr:rowOff>66675</xdr:rowOff>
    </xdr:from>
    <xdr:ext cx="371475" cy="1943100"/>
    <xdr:pic>
      <xdr:nvPicPr>
        <xdr:cNvPr id="0" name="image51.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361950</xdr:colOff>
      <xdr:row>42</xdr:row>
      <xdr:rowOff>142875</xdr:rowOff>
    </xdr:from>
    <xdr:ext cx="1114425" cy="1704975"/>
    <xdr:pic>
      <xdr:nvPicPr>
        <xdr:cNvPr id="0" name="image57.png"/>
        <xdr:cNvPicPr preferRelativeResize="0"/>
      </xdr:nvPicPr>
      <xdr:blipFill>
        <a:blip cstate="print" r:embed="rId35"/>
        <a:stretch>
          <a:fillRect/>
        </a:stretch>
      </xdr:blipFill>
      <xdr:spPr>
        <a:prstGeom prst="rect">
          <a:avLst/>
        </a:prstGeom>
        <a:noFill/>
      </xdr:spPr>
    </xdr:pic>
    <xdr:clientData fLocksWithSheet="0"/>
  </xdr:oneCellAnchor>
  <xdr:oneCellAnchor>
    <xdr:from>
      <xdr:col>7</xdr:col>
      <xdr:colOff>266700</xdr:colOff>
      <xdr:row>42</xdr:row>
      <xdr:rowOff>66675</xdr:rowOff>
    </xdr:from>
    <xdr:ext cx="323850" cy="1704975"/>
    <xdr:pic>
      <xdr:nvPicPr>
        <xdr:cNvPr id="0" name="image51.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276225</xdr:colOff>
      <xdr:row>43</xdr:row>
      <xdr:rowOff>85725</xdr:rowOff>
    </xdr:from>
    <xdr:ext cx="1247775" cy="2038350"/>
    <xdr:pic>
      <xdr:nvPicPr>
        <xdr:cNvPr id="0" name="image50.png"/>
        <xdr:cNvPicPr preferRelativeResize="0"/>
      </xdr:nvPicPr>
      <xdr:blipFill>
        <a:blip cstate="print" r:embed="rId36"/>
        <a:stretch>
          <a:fillRect/>
        </a:stretch>
      </xdr:blipFill>
      <xdr:spPr>
        <a:prstGeom prst="rect">
          <a:avLst/>
        </a:prstGeom>
        <a:noFill/>
      </xdr:spPr>
    </xdr:pic>
    <xdr:clientData fLocksWithSheet="0"/>
  </xdr:oneCellAnchor>
  <xdr:oneCellAnchor>
    <xdr:from>
      <xdr:col>7</xdr:col>
      <xdr:colOff>266700</xdr:colOff>
      <xdr:row>43</xdr:row>
      <xdr:rowOff>66675</xdr:rowOff>
    </xdr:from>
    <xdr:ext cx="323850" cy="1704975"/>
    <xdr:pic>
      <xdr:nvPicPr>
        <xdr:cNvPr id="0" name="image51.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342900</xdr:colOff>
      <xdr:row>44</xdr:row>
      <xdr:rowOff>323850</xdr:rowOff>
    </xdr:from>
    <xdr:ext cx="1133475" cy="1933575"/>
    <xdr:pic>
      <xdr:nvPicPr>
        <xdr:cNvPr id="0" name="image52.png"/>
        <xdr:cNvPicPr preferRelativeResize="0"/>
      </xdr:nvPicPr>
      <xdr:blipFill>
        <a:blip cstate="print" r:embed="rId37"/>
        <a:stretch>
          <a:fillRect/>
        </a:stretch>
      </xdr:blipFill>
      <xdr:spPr>
        <a:prstGeom prst="rect">
          <a:avLst/>
        </a:prstGeom>
        <a:noFill/>
      </xdr:spPr>
    </xdr:pic>
    <xdr:clientData fLocksWithSheet="0"/>
  </xdr:oneCellAnchor>
  <xdr:oneCellAnchor>
    <xdr:from>
      <xdr:col>7</xdr:col>
      <xdr:colOff>190500</xdr:colOff>
      <xdr:row>44</xdr:row>
      <xdr:rowOff>733425</xdr:rowOff>
    </xdr:from>
    <xdr:ext cx="438150" cy="390525"/>
    <xdr:pic>
      <xdr:nvPicPr>
        <xdr:cNvPr id="0" name="image41.png"/>
        <xdr:cNvPicPr preferRelativeResize="0"/>
      </xdr:nvPicPr>
      <xdr:blipFill>
        <a:blip cstate="print" r:embed="rId38"/>
        <a:stretch>
          <a:fillRect/>
        </a:stretch>
      </xdr:blipFill>
      <xdr:spPr>
        <a:prstGeom prst="rect">
          <a:avLst/>
        </a:prstGeom>
        <a:noFill/>
      </xdr:spPr>
    </xdr:pic>
    <xdr:clientData fLocksWithSheet="0"/>
  </xdr:oneCellAnchor>
  <xdr:oneCellAnchor>
    <xdr:from>
      <xdr:col>3</xdr:col>
      <xdr:colOff>304800</xdr:colOff>
      <xdr:row>45</xdr:row>
      <xdr:rowOff>152400</xdr:rowOff>
    </xdr:from>
    <xdr:ext cx="1209675" cy="1933575"/>
    <xdr:pic>
      <xdr:nvPicPr>
        <xdr:cNvPr id="0" name="image59.png"/>
        <xdr:cNvPicPr preferRelativeResize="0"/>
      </xdr:nvPicPr>
      <xdr:blipFill>
        <a:blip cstate="print" r:embed="rId39"/>
        <a:stretch>
          <a:fillRect/>
        </a:stretch>
      </xdr:blipFill>
      <xdr:spPr>
        <a:prstGeom prst="rect">
          <a:avLst/>
        </a:prstGeom>
        <a:noFill/>
      </xdr:spPr>
    </xdr:pic>
    <xdr:clientData fLocksWithSheet="0"/>
  </xdr:oneCellAnchor>
  <xdr:oneCellAnchor>
    <xdr:from>
      <xdr:col>7</xdr:col>
      <xdr:colOff>171450</xdr:colOff>
      <xdr:row>45</xdr:row>
      <xdr:rowOff>466725</xdr:rowOff>
    </xdr:from>
    <xdr:ext cx="485775" cy="981075"/>
    <xdr:pic>
      <xdr:nvPicPr>
        <xdr:cNvPr id="0" name="image63.pn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333375</xdr:colOff>
      <xdr:row>46</xdr:row>
      <xdr:rowOff>200025</xdr:rowOff>
    </xdr:from>
    <xdr:ext cx="1285875" cy="1885950"/>
    <xdr:pic>
      <xdr:nvPicPr>
        <xdr:cNvPr id="0" name="image40.png"/>
        <xdr:cNvPicPr preferRelativeResize="0"/>
      </xdr:nvPicPr>
      <xdr:blipFill>
        <a:blip cstate="print" r:embed="rId41"/>
        <a:stretch>
          <a:fillRect/>
        </a:stretch>
      </xdr:blipFill>
      <xdr:spPr>
        <a:prstGeom prst="rect">
          <a:avLst/>
        </a:prstGeom>
        <a:noFill/>
      </xdr:spPr>
    </xdr:pic>
    <xdr:clientData fLocksWithSheet="0"/>
  </xdr:oneCellAnchor>
  <xdr:oneCellAnchor>
    <xdr:from>
      <xdr:col>7</xdr:col>
      <xdr:colOff>190500</xdr:colOff>
      <xdr:row>46</xdr:row>
      <xdr:rowOff>676275</xdr:rowOff>
    </xdr:from>
    <xdr:ext cx="485775" cy="981075"/>
    <xdr:pic>
      <xdr:nvPicPr>
        <xdr:cNvPr id="0" name="image63.pn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371475</xdr:colOff>
      <xdr:row>47</xdr:row>
      <xdr:rowOff>104775</xdr:rowOff>
    </xdr:from>
    <xdr:ext cx="1238250" cy="1905000"/>
    <xdr:pic>
      <xdr:nvPicPr>
        <xdr:cNvPr id="0" name="image80.png"/>
        <xdr:cNvPicPr preferRelativeResize="0"/>
      </xdr:nvPicPr>
      <xdr:blipFill>
        <a:blip cstate="print" r:embed="rId42"/>
        <a:stretch>
          <a:fillRect/>
        </a:stretch>
      </xdr:blipFill>
      <xdr:spPr>
        <a:prstGeom prst="rect">
          <a:avLst/>
        </a:prstGeom>
        <a:noFill/>
      </xdr:spPr>
    </xdr:pic>
    <xdr:clientData fLocksWithSheet="0"/>
  </xdr:oneCellAnchor>
  <xdr:oneCellAnchor>
    <xdr:from>
      <xdr:col>7</xdr:col>
      <xdr:colOff>219075</xdr:colOff>
      <xdr:row>47</xdr:row>
      <xdr:rowOff>561975</xdr:rowOff>
    </xdr:from>
    <xdr:ext cx="438150" cy="390525"/>
    <xdr:pic>
      <xdr:nvPicPr>
        <xdr:cNvPr id="0" name="image41.png"/>
        <xdr:cNvPicPr preferRelativeResize="0"/>
      </xdr:nvPicPr>
      <xdr:blipFill>
        <a:blip cstate="print" r:embed="rId38"/>
        <a:stretch>
          <a:fillRect/>
        </a:stretch>
      </xdr:blipFill>
      <xdr:spPr>
        <a:prstGeom prst="rect">
          <a:avLst/>
        </a:prstGeom>
        <a:noFill/>
      </xdr:spPr>
    </xdr:pic>
    <xdr:clientData fLocksWithSheet="0"/>
  </xdr:oneCellAnchor>
  <xdr:oneCellAnchor>
    <xdr:from>
      <xdr:col>7</xdr:col>
      <xdr:colOff>257175</xdr:colOff>
      <xdr:row>47</xdr:row>
      <xdr:rowOff>1095375</xdr:rowOff>
    </xdr:from>
    <xdr:ext cx="447675" cy="381000"/>
    <xdr:pic>
      <xdr:nvPicPr>
        <xdr:cNvPr id="0" name="image44.png"/>
        <xdr:cNvPicPr preferRelativeResize="0"/>
      </xdr:nvPicPr>
      <xdr:blipFill>
        <a:blip cstate="print" r:embed="rId43"/>
        <a:stretch>
          <a:fillRect/>
        </a:stretch>
      </xdr:blipFill>
      <xdr:spPr>
        <a:prstGeom prst="rect">
          <a:avLst/>
        </a:prstGeom>
        <a:noFill/>
      </xdr:spPr>
    </xdr:pic>
    <xdr:clientData fLocksWithSheet="0"/>
  </xdr:oneCellAnchor>
  <xdr:oneCellAnchor>
    <xdr:from>
      <xdr:col>3</xdr:col>
      <xdr:colOff>400050</xdr:colOff>
      <xdr:row>48</xdr:row>
      <xdr:rowOff>171450</xdr:rowOff>
    </xdr:from>
    <xdr:ext cx="1114425" cy="1724025"/>
    <xdr:pic>
      <xdr:nvPicPr>
        <xdr:cNvPr id="0" name="image47.png"/>
        <xdr:cNvPicPr preferRelativeResize="0"/>
      </xdr:nvPicPr>
      <xdr:blipFill>
        <a:blip cstate="print" r:embed="rId44"/>
        <a:stretch>
          <a:fillRect/>
        </a:stretch>
      </xdr:blipFill>
      <xdr:spPr>
        <a:prstGeom prst="rect">
          <a:avLst/>
        </a:prstGeom>
        <a:noFill/>
      </xdr:spPr>
    </xdr:pic>
    <xdr:clientData fLocksWithSheet="0"/>
  </xdr:oneCellAnchor>
  <xdr:oneCellAnchor>
    <xdr:from>
      <xdr:col>7</xdr:col>
      <xdr:colOff>219075</xdr:colOff>
      <xdr:row>48</xdr:row>
      <xdr:rowOff>561975</xdr:rowOff>
    </xdr:from>
    <xdr:ext cx="438150" cy="390525"/>
    <xdr:pic>
      <xdr:nvPicPr>
        <xdr:cNvPr id="0" name="image41.png"/>
        <xdr:cNvPicPr preferRelativeResize="0"/>
      </xdr:nvPicPr>
      <xdr:blipFill>
        <a:blip cstate="print" r:embed="rId38"/>
        <a:stretch>
          <a:fillRect/>
        </a:stretch>
      </xdr:blipFill>
      <xdr:spPr>
        <a:prstGeom prst="rect">
          <a:avLst/>
        </a:prstGeom>
        <a:noFill/>
      </xdr:spPr>
    </xdr:pic>
    <xdr:clientData fLocksWithSheet="0"/>
  </xdr:oneCellAnchor>
  <xdr:oneCellAnchor>
    <xdr:from>
      <xdr:col>7</xdr:col>
      <xdr:colOff>257175</xdr:colOff>
      <xdr:row>48</xdr:row>
      <xdr:rowOff>1095375</xdr:rowOff>
    </xdr:from>
    <xdr:ext cx="447675" cy="381000"/>
    <xdr:pic>
      <xdr:nvPicPr>
        <xdr:cNvPr id="0" name="image44.png"/>
        <xdr:cNvPicPr preferRelativeResize="0"/>
      </xdr:nvPicPr>
      <xdr:blipFill>
        <a:blip cstate="print" r:embed="rId43"/>
        <a:stretch>
          <a:fillRect/>
        </a:stretch>
      </xdr:blipFill>
      <xdr:spPr>
        <a:prstGeom prst="rect">
          <a:avLst/>
        </a:prstGeom>
        <a:noFill/>
      </xdr:spPr>
    </xdr:pic>
    <xdr:clientData fLocksWithSheet="0"/>
  </xdr:oneCellAnchor>
  <xdr:oneCellAnchor>
    <xdr:from>
      <xdr:col>3</xdr:col>
      <xdr:colOff>447675</xdr:colOff>
      <xdr:row>49</xdr:row>
      <xdr:rowOff>95250</xdr:rowOff>
    </xdr:from>
    <xdr:ext cx="1066800" cy="2047875"/>
    <xdr:pic>
      <xdr:nvPicPr>
        <xdr:cNvPr id="0" name="image67.png"/>
        <xdr:cNvPicPr preferRelativeResize="0"/>
      </xdr:nvPicPr>
      <xdr:blipFill>
        <a:blip cstate="print" r:embed="rId45"/>
        <a:stretch>
          <a:fillRect/>
        </a:stretch>
      </xdr:blipFill>
      <xdr:spPr>
        <a:prstGeom prst="rect">
          <a:avLst/>
        </a:prstGeom>
        <a:noFill/>
      </xdr:spPr>
    </xdr:pic>
    <xdr:clientData fLocksWithSheet="0"/>
  </xdr:oneCellAnchor>
  <xdr:oneCellAnchor>
    <xdr:from>
      <xdr:col>7</xdr:col>
      <xdr:colOff>104775</xdr:colOff>
      <xdr:row>49</xdr:row>
      <xdr:rowOff>457200</xdr:rowOff>
    </xdr:from>
    <xdr:ext cx="638175" cy="1476375"/>
    <xdr:pic>
      <xdr:nvPicPr>
        <xdr:cNvPr id="0" name="image62.png"/>
        <xdr:cNvPicPr preferRelativeResize="0"/>
      </xdr:nvPicPr>
      <xdr:blipFill>
        <a:blip cstate="print" r:embed="rId46"/>
        <a:stretch>
          <a:fillRect/>
        </a:stretch>
      </xdr:blipFill>
      <xdr:spPr>
        <a:prstGeom prst="rect">
          <a:avLst/>
        </a:prstGeom>
        <a:noFill/>
      </xdr:spPr>
    </xdr:pic>
    <xdr:clientData fLocksWithSheet="0"/>
  </xdr:oneCellAnchor>
  <xdr:oneCellAnchor>
    <xdr:from>
      <xdr:col>3</xdr:col>
      <xdr:colOff>381000</xdr:colOff>
      <xdr:row>50</xdr:row>
      <xdr:rowOff>152400</xdr:rowOff>
    </xdr:from>
    <xdr:ext cx="1104900" cy="2095500"/>
    <xdr:pic>
      <xdr:nvPicPr>
        <xdr:cNvPr id="0" name="image45.png"/>
        <xdr:cNvPicPr preferRelativeResize="0"/>
      </xdr:nvPicPr>
      <xdr:blipFill>
        <a:blip cstate="print" r:embed="rId47"/>
        <a:stretch>
          <a:fillRect/>
        </a:stretch>
      </xdr:blipFill>
      <xdr:spPr>
        <a:prstGeom prst="rect">
          <a:avLst/>
        </a:prstGeom>
        <a:noFill/>
      </xdr:spPr>
    </xdr:pic>
    <xdr:clientData fLocksWithSheet="0"/>
  </xdr:oneCellAnchor>
  <xdr:oneCellAnchor>
    <xdr:from>
      <xdr:col>7</xdr:col>
      <xdr:colOff>238125</xdr:colOff>
      <xdr:row>50</xdr:row>
      <xdr:rowOff>914400</xdr:rowOff>
    </xdr:from>
    <xdr:ext cx="409575" cy="381000"/>
    <xdr:pic>
      <xdr:nvPicPr>
        <xdr:cNvPr id="0" name="image90.png"/>
        <xdr:cNvPicPr preferRelativeResize="0"/>
      </xdr:nvPicPr>
      <xdr:blipFill>
        <a:blip cstate="print" r:embed="rId48"/>
        <a:stretch>
          <a:fillRect/>
        </a:stretch>
      </xdr:blipFill>
      <xdr:spPr>
        <a:prstGeom prst="rect">
          <a:avLst/>
        </a:prstGeom>
        <a:noFill/>
      </xdr:spPr>
    </xdr:pic>
    <xdr:clientData fLocksWithSheet="0"/>
  </xdr:oneCellAnchor>
  <xdr:oneCellAnchor>
    <xdr:from>
      <xdr:col>7</xdr:col>
      <xdr:colOff>266700</xdr:colOff>
      <xdr:row>51</xdr:row>
      <xdr:rowOff>381000</xdr:rowOff>
    </xdr:from>
    <xdr:ext cx="352425" cy="1009650"/>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342900</xdr:colOff>
      <xdr:row>52</xdr:row>
      <xdr:rowOff>228600</xdr:rowOff>
    </xdr:from>
    <xdr:ext cx="1190625" cy="1724025"/>
    <xdr:pic>
      <xdr:nvPicPr>
        <xdr:cNvPr id="0" name="image58.png"/>
        <xdr:cNvPicPr preferRelativeResize="0"/>
      </xdr:nvPicPr>
      <xdr:blipFill>
        <a:blip cstate="print" r:embed="rId50"/>
        <a:stretch>
          <a:fillRect/>
        </a:stretch>
      </xdr:blipFill>
      <xdr:spPr>
        <a:prstGeom prst="rect">
          <a:avLst/>
        </a:prstGeom>
        <a:noFill/>
      </xdr:spPr>
    </xdr:pic>
    <xdr:clientData fLocksWithSheet="0"/>
  </xdr:oneCellAnchor>
  <xdr:oneCellAnchor>
    <xdr:from>
      <xdr:col>7</xdr:col>
      <xdr:colOff>190500</xdr:colOff>
      <xdr:row>52</xdr:row>
      <xdr:rowOff>876300</xdr:rowOff>
    </xdr:from>
    <xdr:ext cx="428625" cy="504825"/>
    <xdr:pic>
      <xdr:nvPicPr>
        <xdr:cNvPr id="0" name="image60.pn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342900</xdr:colOff>
      <xdr:row>53</xdr:row>
      <xdr:rowOff>171450</xdr:rowOff>
    </xdr:from>
    <xdr:ext cx="1200150" cy="1628775"/>
    <xdr:pic>
      <xdr:nvPicPr>
        <xdr:cNvPr id="0" name="image69.png"/>
        <xdr:cNvPicPr preferRelativeResize="0"/>
      </xdr:nvPicPr>
      <xdr:blipFill>
        <a:blip cstate="print" r:embed="rId52"/>
        <a:stretch>
          <a:fillRect/>
        </a:stretch>
      </xdr:blipFill>
      <xdr:spPr>
        <a:prstGeom prst="rect">
          <a:avLst/>
        </a:prstGeom>
        <a:noFill/>
      </xdr:spPr>
    </xdr:pic>
    <xdr:clientData fLocksWithSheet="0"/>
  </xdr:oneCellAnchor>
  <xdr:oneCellAnchor>
    <xdr:from>
      <xdr:col>3</xdr:col>
      <xdr:colOff>361950</xdr:colOff>
      <xdr:row>54</xdr:row>
      <xdr:rowOff>219075</xdr:rowOff>
    </xdr:from>
    <xdr:ext cx="1019175" cy="1714500"/>
    <xdr:pic>
      <xdr:nvPicPr>
        <xdr:cNvPr id="0" name="image74.png"/>
        <xdr:cNvPicPr preferRelativeResize="0"/>
      </xdr:nvPicPr>
      <xdr:blipFill>
        <a:blip cstate="print" r:embed="rId53"/>
        <a:stretch>
          <a:fillRect/>
        </a:stretch>
      </xdr:blipFill>
      <xdr:spPr>
        <a:prstGeom prst="rect">
          <a:avLst/>
        </a:prstGeom>
        <a:noFill/>
      </xdr:spPr>
    </xdr:pic>
    <xdr:clientData fLocksWithSheet="0"/>
  </xdr:oneCellAnchor>
  <xdr:oneCellAnchor>
    <xdr:from>
      <xdr:col>7</xdr:col>
      <xdr:colOff>219075</xdr:colOff>
      <xdr:row>54</xdr:row>
      <xdr:rowOff>628650</xdr:rowOff>
    </xdr:from>
    <xdr:ext cx="428625" cy="866775"/>
    <xdr:pic>
      <xdr:nvPicPr>
        <xdr:cNvPr id="0" name="image70.png"/>
        <xdr:cNvPicPr preferRelativeResize="0"/>
      </xdr:nvPicPr>
      <xdr:blipFill>
        <a:blip cstate="print" r:embed="rId54"/>
        <a:stretch>
          <a:fillRect/>
        </a:stretch>
      </xdr:blipFill>
      <xdr:spPr>
        <a:prstGeom prst="rect">
          <a:avLst/>
        </a:prstGeom>
        <a:noFill/>
      </xdr:spPr>
    </xdr:pic>
    <xdr:clientData fLocksWithSheet="0"/>
  </xdr:oneCellAnchor>
  <xdr:oneCellAnchor>
    <xdr:from>
      <xdr:col>3</xdr:col>
      <xdr:colOff>457200</xdr:colOff>
      <xdr:row>55</xdr:row>
      <xdr:rowOff>76200</xdr:rowOff>
    </xdr:from>
    <xdr:ext cx="1066800" cy="1676400"/>
    <xdr:pic>
      <xdr:nvPicPr>
        <xdr:cNvPr id="0" name="image53.png"/>
        <xdr:cNvPicPr preferRelativeResize="0"/>
      </xdr:nvPicPr>
      <xdr:blipFill>
        <a:blip cstate="print" r:embed="rId55"/>
        <a:stretch>
          <a:fillRect/>
        </a:stretch>
      </xdr:blipFill>
      <xdr:spPr>
        <a:prstGeom prst="rect">
          <a:avLst/>
        </a:prstGeom>
        <a:noFill/>
      </xdr:spPr>
    </xdr:pic>
    <xdr:clientData fLocksWithSheet="0"/>
  </xdr:oneCellAnchor>
  <xdr:oneCellAnchor>
    <xdr:from>
      <xdr:col>7</xdr:col>
      <xdr:colOff>180975</xdr:colOff>
      <xdr:row>55</xdr:row>
      <xdr:rowOff>438150</xdr:rowOff>
    </xdr:from>
    <xdr:ext cx="438150" cy="1171575"/>
    <xdr:pic>
      <xdr:nvPicPr>
        <xdr:cNvPr id="0" name="image68.png"/>
        <xdr:cNvPicPr preferRelativeResize="0"/>
      </xdr:nvPicPr>
      <xdr:blipFill>
        <a:blip cstate="print" r:embed="rId56"/>
        <a:stretch>
          <a:fillRect/>
        </a:stretch>
      </xdr:blipFill>
      <xdr:spPr>
        <a:prstGeom prst="rect">
          <a:avLst/>
        </a:prstGeom>
        <a:noFill/>
      </xdr:spPr>
    </xdr:pic>
    <xdr:clientData fLocksWithSheet="0"/>
  </xdr:oneCellAnchor>
  <xdr:oneCellAnchor>
    <xdr:from>
      <xdr:col>3</xdr:col>
      <xdr:colOff>333375</xdr:colOff>
      <xdr:row>56</xdr:row>
      <xdr:rowOff>152400</xdr:rowOff>
    </xdr:from>
    <xdr:ext cx="1362075" cy="1733550"/>
    <xdr:pic>
      <xdr:nvPicPr>
        <xdr:cNvPr id="0" name="image76.png"/>
        <xdr:cNvPicPr preferRelativeResize="0"/>
      </xdr:nvPicPr>
      <xdr:blipFill>
        <a:blip cstate="print" r:embed="rId57"/>
        <a:stretch>
          <a:fillRect/>
        </a:stretch>
      </xdr:blipFill>
      <xdr:spPr>
        <a:prstGeom prst="rect">
          <a:avLst/>
        </a:prstGeom>
        <a:noFill/>
      </xdr:spPr>
    </xdr:pic>
    <xdr:clientData fLocksWithSheet="0"/>
  </xdr:oneCellAnchor>
  <xdr:oneCellAnchor>
    <xdr:from>
      <xdr:col>7</xdr:col>
      <xdr:colOff>228600</xdr:colOff>
      <xdr:row>56</xdr:row>
      <xdr:rowOff>476250</xdr:rowOff>
    </xdr:from>
    <xdr:ext cx="400050" cy="409575"/>
    <xdr:pic>
      <xdr:nvPicPr>
        <xdr:cNvPr id="0" name="image56.png"/>
        <xdr:cNvPicPr preferRelativeResize="0"/>
      </xdr:nvPicPr>
      <xdr:blipFill>
        <a:blip cstate="print" r:embed="rId58"/>
        <a:stretch>
          <a:fillRect/>
        </a:stretch>
      </xdr:blipFill>
      <xdr:spPr>
        <a:prstGeom prst="rect">
          <a:avLst/>
        </a:prstGeom>
        <a:noFill/>
      </xdr:spPr>
    </xdr:pic>
    <xdr:clientData fLocksWithSheet="0"/>
  </xdr:oneCellAnchor>
  <xdr:oneCellAnchor>
    <xdr:from>
      <xdr:col>7</xdr:col>
      <xdr:colOff>257175</xdr:colOff>
      <xdr:row>56</xdr:row>
      <xdr:rowOff>1028700</xdr:rowOff>
    </xdr:from>
    <xdr:ext cx="361950" cy="352425"/>
    <xdr:pic>
      <xdr:nvPicPr>
        <xdr:cNvPr id="0" name="image55.png"/>
        <xdr:cNvPicPr preferRelativeResize="0"/>
      </xdr:nvPicPr>
      <xdr:blipFill>
        <a:blip cstate="print" r:embed="rId59"/>
        <a:stretch>
          <a:fillRect/>
        </a:stretch>
      </xdr:blipFill>
      <xdr:spPr>
        <a:prstGeom prst="rect">
          <a:avLst/>
        </a:prstGeom>
        <a:noFill/>
      </xdr:spPr>
    </xdr:pic>
    <xdr:clientData fLocksWithSheet="0"/>
  </xdr:oneCellAnchor>
  <xdr:oneCellAnchor>
    <xdr:from>
      <xdr:col>3</xdr:col>
      <xdr:colOff>323850</xdr:colOff>
      <xdr:row>57</xdr:row>
      <xdr:rowOff>171450</xdr:rowOff>
    </xdr:from>
    <xdr:ext cx="1104900" cy="1724025"/>
    <xdr:pic>
      <xdr:nvPicPr>
        <xdr:cNvPr id="0" name="image54.png"/>
        <xdr:cNvPicPr preferRelativeResize="0"/>
      </xdr:nvPicPr>
      <xdr:blipFill>
        <a:blip cstate="print" r:embed="rId60"/>
        <a:stretch>
          <a:fillRect/>
        </a:stretch>
      </xdr:blipFill>
      <xdr:spPr>
        <a:prstGeom prst="rect">
          <a:avLst/>
        </a:prstGeom>
        <a:noFill/>
      </xdr:spPr>
    </xdr:pic>
    <xdr:clientData fLocksWithSheet="0"/>
  </xdr:oneCellAnchor>
  <xdr:oneCellAnchor>
    <xdr:from>
      <xdr:col>7</xdr:col>
      <xdr:colOff>304800</xdr:colOff>
      <xdr:row>57</xdr:row>
      <xdr:rowOff>66675</xdr:rowOff>
    </xdr:from>
    <xdr:ext cx="304800" cy="1724025"/>
    <xdr:pic>
      <xdr:nvPicPr>
        <xdr:cNvPr id="0" name="image98.png"/>
        <xdr:cNvPicPr preferRelativeResize="0"/>
      </xdr:nvPicPr>
      <xdr:blipFill>
        <a:blip cstate="print" r:embed="rId61"/>
        <a:stretch>
          <a:fillRect/>
        </a:stretch>
      </xdr:blipFill>
      <xdr:spPr>
        <a:prstGeom prst="rect">
          <a:avLst/>
        </a:prstGeom>
        <a:noFill/>
      </xdr:spPr>
    </xdr:pic>
    <xdr:clientData fLocksWithSheet="0"/>
  </xdr:oneCellAnchor>
  <xdr:oneCellAnchor>
    <xdr:from>
      <xdr:col>3</xdr:col>
      <xdr:colOff>447675</xdr:colOff>
      <xdr:row>58</xdr:row>
      <xdr:rowOff>85725</xdr:rowOff>
    </xdr:from>
    <xdr:ext cx="1085850" cy="1609725"/>
    <xdr:pic>
      <xdr:nvPicPr>
        <xdr:cNvPr id="0" name="image73.png"/>
        <xdr:cNvPicPr preferRelativeResize="0"/>
      </xdr:nvPicPr>
      <xdr:blipFill>
        <a:blip cstate="print" r:embed="rId62"/>
        <a:stretch>
          <a:fillRect/>
        </a:stretch>
      </xdr:blipFill>
      <xdr:spPr>
        <a:prstGeom prst="rect">
          <a:avLst/>
        </a:prstGeom>
        <a:noFill/>
      </xdr:spPr>
    </xdr:pic>
    <xdr:clientData fLocksWithSheet="0"/>
  </xdr:oneCellAnchor>
  <xdr:oneCellAnchor>
    <xdr:from>
      <xdr:col>3</xdr:col>
      <xdr:colOff>485775</xdr:colOff>
      <xdr:row>59</xdr:row>
      <xdr:rowOff>104775</xdr:rowOff>
    </xdr:from>
    <xdr:ext cx="1028700" cy="1704975"/>
    <xdr:pic>
      <xdr:nvPicPr>
        <xdr:cNvPr id="0" name="image82.png"/>
        <xdr:cNvPicPr preferRelativeResize="0"/>
      </xdr:nvPicPr>
      <xdr:blipFill>
        <a:blip cstate="print" r:embed="rId63"/>
        <a:stretch>
          <a:fillRect/>
        </a:stretch>
      </xdr:blipFill>
      <xdr:spPr>
        <a:prstGeom prst="rect">
          <a:avLst/>
        </a:prstGeom>
        <a:noFill/>
      </xdr:spPr>
    </xdr:pic>
    <xdr:clientData fLocksWithSheet="0"/>
  </xdr:oneCellAnchor>
  <xdr:oneCellAnchor>
    <xdr:from>
      <xdr:col>7</xdr:col>
      <xdr:colOff>247650</xdr:colOff>
      <xdr:row>58</xdr:row>
      <xdr:rowOff>238125</xdr:rowOff>
    </xdr:from>
    <xdr:ext cx="352425" cy="1009650"/>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7</xdr:col>
      <xdr:colOff>266700</xdr:colOff>
      <xdr:row>59</xdr:row>
      <xdr:rowOff>361950</xdr:rowOff>
    </xdr:from>
    <xdr:ext cx="352425" cy="1019175"/>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200025</xdr:colOff>
      <xdr:row>60</xdr:row>
      <xdr:rowOff>57150</xdr:rowOff>
    </xdr:from>
    <xdr:ext cx="1190625" cy="1866900"/>
    <xdr:pic>
      <xdr:nvPicPr>
        <xdr:cNvPr id="0" name="image99.png"/>
        <xdr:cNvPicPr preferRelativeResize="0"/>
      </xdr:nvPicPr>
      <xdr:blipFill>
        <a:blip cstate="print" r:embed="rId64"/>
        <a:stretch>
          <a:fillRect/>
        </a:stretch>
      </xdr:blipFill>
      <xdr:spPr>
        <a:prstGeom prst="rect">
          <a:avLst/>
        </a:prstGeom>
        <a:noFill/>
      </xdr:spPr>
    </xdr:pic>
    <xdr:clientData fLocksWithSheet="0"/>
  </xdr:oneCellAnchor>
  <xdr:oneCellAnchor>
    <xdr:from>
      <xdr:col>7</xdr:col>
      <xdr:colOff>266700</xdr:colOff>
      <xdr:row>60</xdr:row>
      <xdr:rowOff>361950</xdr:rowOff>
    </xdr:from>
    <xdr:ext cx="352425" cy="1009650"/>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323850</xdr:colOff>
      <xdr:row>61</xdr:row>
      <xdr:rowOff>161925</xdr:rowOff>
    </xdr:from>
    <xdr:ext cx="1190625" cy="1657350"/>
    <xdr:pic>
      <xdr:nvPicPr>
        <xdr:cNvPr id="0" name="image61.png"/>
        <xdr:cNvPicPr preferRelativeResize="0"/>
      </xdr:nvPicPr>
      <xdr:blipFill>
        <a:blip cstate="print" r:embed="rId65"/>
        <a:stretch>
          <a:fillRect/>
        </a:stretch>
      </xdr:blipFill>
      <xdr:spPr>
        <a:prstGeom prst="rect">
          <a:avLst/>
        </a:prstGeom>
        <a:noFill/>
      </xdr:spPr>
    </xdr:pic>
    <xdr:clientData fLocksWithSheet="0"/>
  </xdr:oneCellAnchor>
  <xdr:oneCellAnchor>
    <xdr:from>
      <xdr:col>7</xdr:col>
      <xdr:colOff>200025</xdr:colOff>
      <xdr:row>61</xdr:row>
      <xdr:rowOff>419100</xdr:rowOff>
    </xdr:from>
    <xdr:ext cx="352425" cy="1009650"/>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371475</xdr:colOff>
      <xdr:row>62</xdr:row>
      <xdr:rowOff>142875</xdr:rowOff>
    </xdr:from>
    <xdr:ext cx="1133475" cy="1752600"/>
    <xdr:pic>
      <xdr:nvPicPr>
        <xdr:cNvPr id="0" name="image114.png"/>
        <xdr:cNvPicPr preferRelativeResize="0"/>
      </xdr:nvPicPr>
      <xdr:blipFill>
        <a:blip cstate="print" r:embed="rId66"/>
        <a:stretch>
          <a:fillRect/>
        </a:stretch>
      </xdr:blipFill>
      <xdr:spPr>
        <a:prstGeom prst="rect">
          <a:avLst/>
        </a:prstGeom>
        <a:noFill/>
      </xdr:spPr>
    </xdr:pic>
    <xdr:clientData fLocksWithSheet="0"/>
  </xdr:oneCellAnchor>
  <xdr:oneCellAnchor>
    <xdr:from>
      <xdr:col>7</xdr:col>
      <xdr:colOff>200025</xdr:colOff>
      <xdr:row>62</xdr:row>
      <xdr:rowOff>400050</xdr:rowOff>
    </xdr:from>
    <xdr:ext cx="381000" cy="1009650"/>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342900</xdr:colOff>
      <xdr:row>63</xdr:row>
      <xdr:rowOff>123825</xdr:rowOff>
    </xdr:from>
    <xdr:ext cx="1095375" cy="1704975"/>
    <xdr:pic>
      <xdr:nvPicPr>
        <xdr:cNvPr id="0" name="image85.png"/>
        <xdr:cNvPicPr preferRelativeResize="0"/>
      </xdr:nvPicPr>
      <xdr:blipFill>
        <a:blip cstate="print" r:embed="rId67"/>
        <a:stretch>
          <a:fillRect/>
        </a:stretch>
      </xdr:blipFill>
      <xdr:spPr>
        <a:prstGeom prst="rect">
          <a:avLst/>
        </a:prstGeom>
        <a:noFill/>
      </xdr:spPr>
    </xdr:pic>
    <xdr:clientData fLocksWithSheet="0"/>
  </xdr:oneCellAnchor>
  <xdr:oneCellAnchor>
    <xdr:from>
      <xdr:col>7</xdr:col>
      <xdr:colOff>266700</xdr:colOff>
      <xdr:row>63</xdr:row>
      <xdr:rowOff>114300</xdr:rowOff>
    </xdr:from>
    <xdr:ext cx="361950" cy="1847850"/>
    <xdr:pic>
      <xdr:nvPicPr>
        <xdr:cNvPr id="0" name="image64.png"/>
        <xdr:cNvPicPr preferRelativeResize="0"/>
      </xdr:nvPicPr>
      <xdr:blipFill>
        <a:blip cstate="print" r:embed="rId68"/>
        <a:stretch>
          <a:fillRect/>
        </a:stretch>
      </xdr:blipFill>
      <xdr:spPr>
        <a:prstGeom prst="rect">
          <a:avLst/>
        </a:prstGeom>
        <a:noFill/>
      </xdr:spPr>
    </xdr:pic>
    <xdr:clientData fLocksWithSheet="0"/>
  </xdr:oneCellAnchor>
  <xdr:oneCellAnchor>
    <xdr:from>
      <xdr:col>3</xdr:col>
      <xdr:colOff>361950</xdr:colOff>
      <xdr:row>64</xdr:row>
      <xdr:rowOff>171450</xdr:rowOff>
    </xdr:from>
    <xdr:ext cx="1104900" cy="1609725"/>
    <xdr:pic>
      <xdr:nvPicPr>
        <xdr:cNvPr id="0" name="image66.png"/>
        <xdr:cNvPicPr preferRelativeResize="0"/>
      </xdr:nvPicPr>
      <xdr:blipFill>
        <a:blip cstate="print" r:embed="rId69"/>
        <a:stretch>
          <a:fillRect/>
        </a:stretch>
      </xdr:blipFill>
      <xdr:spPr>
        <a:prstGeom prst="rect">
          <a:avLst/>
        </a:prstGeom>
        <a:noFill/>
      </xdr:spPr>
    </xdr:pic>
    <xdr:clientData fLocksWithSheet="0"/>
  </xdr:oneCellAnchor>
  <xdr:oneCellAnchor>
    <xdr:from>
      <xdr:col>7</xdr:col>
      <xdr:colOff>180975</xdr:colOff>
      <xdr:row>64</xdr:row>
      <xdr:rowOff>771525</xdr:rowOff>
    </xdr:from>
    <xdr:ext cx="428625" cy="419100"/>
    <xdr:pic>
      <xdr:nvPicPr>
        <xdr:cNvPr id="0" name="image71.png"/>
        <xdr:cNvPicPr preferRelativeResize="0"/>
      </xdr:nvPicPr>
      <xdr:blipFill>
        <a:blip cstate="print" r:embed="rId70"/>
        <a:stretch>
          <a:fillRect/>
        </a:stretch>
      </xdr:blipFill>
      <xdr:spPr>
        <a:prstGeom prst="rect">
          <a:avLst/>
        </a:prstGeom>
        <a:noFill/>
      </xdr:spPr>
    </xdr:pic>
    <xdr:clientData fLocksWithSheet="0"/>
  </xdr:oneCellAnchor>
  <xdr:oneCellAnchor>
    <xdr:from>
      <xdr:col>3</xdr:col>
      <xdr:colOff>400050</xdr:colOff>
      <xdr:row>65</xdr:row>
      <xdr:rowOff>85725</xdr:rowOff>
    </xdr:from>
    <xdr:ext cx="1171575" cy="1819275"/>
    <xdr:pic>
      <xdr:nvPicPr>
        <xdr:cNvPr id="0" name="image72.png"/>
        <xdr:cNvPicPr preferRelativeResize="0"/>
      </xdr:nvPicPr>
      <xdr:blipFill>
        <a:blip cstate="print" r:embed="rId71"/>
        <a:stretch>
          <a:fillRect/>
        </a:stretch>
      </xdr:blipFill>
      <xdr:spPr>
        <a:prstGeom prst="rect">
          <a:avLst/>
        </a:prstGeom>
        <a:noFill/>
      </xdr:spPr>
    </xdr:pic>
    <xdr:clientData fLocksWithSheet="0"/>
  </xdr:oneCellAnchor>
  <xdr:oneCellAnchor>
    <xdr:from>
      <xdr:col>7</xdr:col>
      <xdr:colOff>266700</xdr:colOff>
      <xdr:row>65</xdr:row>
      <xdr:rowOff>200025</xdr:rowOff>
    </xdr:from>
    <xdr:ext cx="304800" cy="1600200"/>
    <xdr:pic>
      <xdr:nvPicPr>
        <xdr:cNvPr id="0" name="image87.png"/>
        <xdr:cNvPicPr preferRelativeResize="0"/>
      </xdr:nvPicPr>
      <xdr:blipFill>
        <a:blip cstate="print" r:embed="rId72"/>
        <a:stretch>
          <a:fillRect/>
        </a:stretch>
      </xdr:blipFill>
      <xdr:spPr>
        <a:prstGeom prst="rect">
          <a:avLst/>
        </a:prstGeom>
        <a:noFill/>
      </xdr:spPr>
    </xdr:pic>
    <xdr:clientData fLocksWithSheet="0"/>
  </xdr:oneCellAnchor>
  <xdr:oneCellAnchor>
    <xdr:from>
      <xdr:col>3</xdr:col>
      <xdr:colOff>342900</xdr:colOff>
      <xdr:row>66</xdr:row>
      <xdr:rowOff>152400</xdr:rowOff>
    </xdr:from>
    <xdr:ext cx="1095375" cy="1685925"/>
    <xdr:pic>
      <xdr:nvPicPr>
        <xdr:cNvPr id="0" name="image84.png"/>
        <xdr:cNvPicPr preferRelativeResize="0"/>
      </xdr:nvPicPr>
      <xdr:blipFill>
        <a:blip cstate="print" r:embed="rId73"/>
        <a:stretch>
          <a:fillRect/>
        </a:stretch>
      </xdr:blipFill>
      <xdr:spPr>
        <a:prstGeom prst="rect">
          <a:avLst/>
        </a:prstGeom>
        <a:noFill/>
      </xdr:spPr>
    </xdr:pic>
    <xdr:clientData fLocksWithSheet="0"/>
  </xdr:oneCellAnchor>
  <xdr:oneCellAnchor>
    <xdr:from>
      <xdr:col>7</xdr:col>
      <xdr:colOff>209550</xdr:colOff>
      <xdr:row>66</xdr:row>
      <xdr:rowOff>723900</xdr:rowOff>
    </xdr:from>
    <xdr:ext cx="409575" cy="419100"/>
    <xdr:pic>
      <xdr:nvPicPr>
        <xdr:cNvPr id="0" name="image71.png"/>
        <xdr:cNvPicPr preferRelativeResize="0"/>
      </xdr:nvPicPr>
      <xdr:blipFill>
        <a:blip cstate="print" r:embed="rId70"/>
        <a:stretch>
          <a:fillRect/>
        </a:stretch>
      </xdr:blipFill>
      <xdr:spPr>
        <a:prstGeom prst="rect">
          <a:avLst/>
        </a:prstGeom>
        <a:noFill/>
      </xdr:spPr>
    </xdr:pic>
    <xdr:clientData fLocksWithSheet="0"/>
  </xdr:oneCellAnchor>
  <xdr:oneCellAnchor>
    <xdr:from>
      <xdr:col>3</xdr:col>
      <xdr:colOff>219075</xdr:colOff>
      <xdr:row>67</xdr:row>
      <xdr:rowOff>123825</xdr:rowOff>
    </xdr:from>
    <xdr:ext cx="1447800" cy="1943100"/>
    <xdr:pic>
      <xdr:nvPicPr>
        <xdr:cNvPr id="0" name="image77.png"/>
        <xdr:cNvPicPr preferRelativeResize="0"/>
      </xdr:nvPicPr>
      <xdr:blipFill>
        <a:blip cstate="print" r:embed="rId74"/>
        <a:stretch>
          <a:fillRect/>
        </a:stretch>
      </xdr:blipFill>
      <xdr:spPr>
        <a:prstGeom prst="rect">
          <a:avLst/>
        </a:prstGeom>
        <a:noFill/>
      </xdr:spPr>
    </xdr:pic>
    <xdr:clientData fLocksWithSheet="0"/>
  </xdr:oneCellAnchor>
  <xdr:oneCellAnchor>
    <xdr:from>
      <xdr:col>7</xdr:col>
      <xdr:colOff>238125</xdr:colOff>
      <xdr:row>67</xdr:row>
      <xdr:rowOff>647700</xdr:rowOff>
    </xdr:from>
    <xdr:ext cx="352425" cy="942975"/>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266700</xdr:colOff>
      <xdr:row>68</xdr:row>
      <xdr:rowOff>209550</xdr:rowOff>
    </xdr:from>
    <xdr:ext cx="1257300" cy="1933575"/>
    <xdr:pic>
      <xdr:nvPicPr>
        <xdr:cNvPr id="0" name="image78.png"/>
        <xdr:cNvPicPr preferRelativeResize="0"/>
      </xdr:nvPicPr>
      <xdr:blipFill>
        <a:blip cstate="print" r:embed="rId75"/>
        <a:stretch>
          <a:fillRect/>
        </a:stretch>
      </xdr:blipFill>
      <xdr:spPr>
        <a:prstGeom prst="rect">
          <a:avLst/>
        </a:prstGeom>
        <a:noFill/>
      </xdr:spPr>
    </xdr:pic>
    <xdr:clientData fLocksWithSheet="0"/>
  </xdr:oneCellAnchor>
  <xdr:oneCellAnchor>
    <xdr:from>
      <xdr:col>7</xdr:col>
      <xdr:colOff>238125</xdr:colOff>
      <xdr:row>68</xdr:row>
      <xdr:rowOff>647700</xdr:rowOff>
    </xdr:from>
    <xdr:ext cx="352425" cy="942975"/>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190500</xdr:colOff>
      <xdr:row>69</xdr:row>
      <xdr:rowOff>171450</xdr:rowOff>
    </xdr:from>
    <xdr:ext cx="1304925" cy="1914525"/>
    <xdr:pic>
      <xdr:nvPicPr>
        <xdr:cNvPr id="0" name="image75.png"/>
        <xdr:cNvPicPr preferRelativeResize="0"/>
      </xdr:nvPicPr>
      <xdr:blipFill>
        <a:blip cstate="print" r:embed="rId76"/>
        <a:stretch>
          <a:fillRect/>
        </a:stretch>
      </xdr:blipFill>
      <xdr:spPr>
        <a:prstGeom prst="rect">
          <a:avLst/>
        </a:prstGeom>
        <a:noFill/>
      </xdr:spPr>
    </xdr:pic>
    <xdr:clientData fLocksWithSheet="0"/>
  </xdr:oneCellAnchor>
  <xdr:oneCellAnchor>
    <xdr:from>
      <xdr:col>7</xdr:col>
      <xdr:colOff>209550</xdr:colOff>
      <xdr:row>69</xdr:row>
      <xdr:rowOff>533400</xdr:rowOff>
    </xdr:from>
    <xdr:ext cx="352425" cy="942975"/>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200025</xdr:colOff>
      <xdr:row>70</xdr:row>
      <xdr:rowOff>95250</xdr:rowOff>
    </xdr:from>
    <xdr:ext cx="1428750" cy="2009775"/>
    <xdr:pic>
      <xdr:nvPicPr>
        <xdr:cNvPr id="0" name="image83.png"/>
        <xdr:cNvPicPr preferRelativeResize="0"/>
      </xdr:nvPicPr>
      <xdr:blipFill>
        <a:blip cstate="print" r:embed="rId77"/>
        <a:stretch>
          <a:fillRect/>
        </a:stretch>
      </xdr:blipFill>
      <xdr:spPr>
        <a:prstGeom prst="rect">
          <a:avLst/>
        </a:prstGeom>
        <a:noFill/>
      </xdr:spPr>
    </xdr:pic>
    <xdr:clientData fLocksWithSheet="0"/>
  </xdr:oneCellAnchor>
  <xdr:oneCellAnchor>
    <xdr:from>
      <xdr:col>7</xdr:col>
      <xdr:colOff>219075</xdr:colOff>
      <xdr:row>70</xdr:row>
      <xdr:rowOff>819150</xdr:rowOff>
    </xdr:from>
    <xdr:ext cx="438150" cy="400050"/>
    <xdr:pic>
      <xdr:nvPicPr>
        <xdr:cNvPr id="0" name="image89.png"/>
        <xdr:cNvPicPr preferRelativeResize="0"/>
      </xdr:nvPicPr>
      <xdr:blipFill>
        <a:blip cstate="print" r:embed="rId78"/>
        <a:stretch>
          <a:fillRect/>
        </a:stretch>
      </xdr:blipFill>
      <xdr:spPr>
        <a:prstGeom prst="rect">
          <a:avLst/>
        </a:prstGeom>
        <a:noFill/>
      </xdr:spPr>
    </xdr:pic>
    <xdr:clientData fLocksWithSheet="0"/>
  </xdr:oneCellAnchor>
  <xdr:oneCellAnchor>
    <xdr:from>
      <xdr:col>3</xdr:col>
      <xdr:colOff>314325</xdr:colOff>
      <xdr:row>71</xdr:row>
      <xdr:rowOff>295275</xdr:rowOff>
    </xdr:from>
    <xdr:ext cx="1238250" cy="1695450"/>
    <xdr:pic>
      <xdr:nvPicPr>
        <xdr:cNvPr id="0" name="image102.png"/>
        <xdr:cNvPicPr preferRelativeResize="0"/>
      </xdr:nvPicPr>
      <xdr:blipFill>
        <a:blip cstate="print" r:embed="rId79"/>
        <a:stretch>
          <a:fillRect/>
        </a:stretch>
      </xdr:blipFill>
      <xdr:spPr>
        <a:prstGeom prst="rect">
          <a:avLst/>
        </a:prstGeom>
        <a:noFill/>
      </xdr:spPr>
    </xdr:pic>
    <xdr:clientData fLocksWithSheet="0"/>
  </xdr:oneCellAnchor>
  <xdr:oneCellAnchor>
    <xdr:from>
      <xdr:col>7</xdr:col>
      <xdr:colOff>247650</xdr:colOff>
      <xdr:row>71</xdr:row>
      <xdr:rowOff>238125</xdr:rowOff>
    </xdr:from>
    <xdr:ext cx="323850" cy="1676400"/>
    <xdr:pic>
      <xdr:nvPicPr>
        <xdr:cNvPr id="0" name="image91.png"/>
        <xdr:cNvPicPr preferRelativeResize="0"/>
      </xdr:nvPicPr>
      <xdr:blipFill>
        <a:blip cstate="print" r:embed="rId80"/>
        <a:stretch>
          <a:fillRect/>
        </a:stretch>
      </xdr:blipFill>
      <xdr:spPr>
        <a:prstGeom prst="rect">
          <a:avLst/>
        </a:prstGeom>
        <a:noFill/>
      </xdr:spPr>
    </xdr:pic>
    <xdr:clientData fLocksWithSheet="0"/>
  </xdr:oneCellAnchor>
  <xdr:oneCellAnchor>
    <xdr:from>
      <xdr:col>3</xdr:col>
      <xdr:colOff>228600</xdr:colOff>
      <xdr:row>72</xdr:row>
      <xdr:rowOff>133350</xdr:rowOff>
    </xdr:from>
    <xdr:ext cx="1343025" cy="1924050"/>
    <xdr:pic>
      <xdr:nvPicPr>
        <xdr:cNvPr id="0" name="image79.png"/>
        <xdr:cNvPicPr preferRelativeResize="0"/>
      </xdr:nvPicPr>
      <xdr:blipFill>
        <a:blip cstate="print" r:embed="rId81"/>
        <a:stretch>
          <a:fillRect/>
        </a:stretch>
      </xdr:blipFill>
      <xdr:spPr>
        <a:prstGeom prst="rect">
          <a:avLst/>
        </a:prstGeom>
        <a:noFill/>
      </xdr:spPr>
    </xdr:pic>
    <xdr:clientData fLocksWithSheet="0"/>
  </xdr:oneCellAnchor>
  <xdr:oneCellAnchor>
    <xdr:from>
      <xdr:col>7</xdr:col>
      <xdr:colOff>190500</xdr:colOff>
      <xdr:row>72</xdr:row>
      <xdr:rowOff>847725</xdr:rowOff>
    </xdr:from>
    <xdr:ext cx="438150" cy="400050"/>
    <xdr:pic>
      <xdr:nvPicPr>
        <xdr:cNvPr id="0" name="image89.png"/>
        <xdr:cNvPicPr preferRelativeResize="0"/>
      </xdr:nvPicPr>
      <xdr:blipFill>
        <a:blip cstate="print" r:embed="rId78"/>
        <a:stretch>
          <a:fillRect/>
        </a:stretch>
      </xdr:blipFill>
      <xdr:spPr>
        <a:prstGeom prst="rect">
          <a:avLst/>
        </a:prstGeom>
        <a:noFill/>
      </xdr:spPr>
    </xdr:pic>
    <xdr:clientData fLocksWithSheet="0"/>
  </xdr:oneCellAnchor>
  <xdr:oneCellAnchor>
    <xdr:from>
      <xdr:col>3</xdr:col>
      <xdr:colOff>219075</xdr:colOff>
      <xdr:row>73</xdr:row>
      <xdr:rowOff>190500</xdr:rowOff>
    </xdr:from>
    <xdr:ext cx="1352550" cy="1905000"/>
    <xdr:pic>
      <xdr:nvPicPr>
        <xdr:cNvPr id="0" name="image81.png"/>
        <xdr:cNvPicPr preferRelativeResize="0"/>
      </xdr:nvPicPr>
      <xdr:blipFill>
        <a:blip cstate="print" r:embed="rId82"/>
        <a:stretch>
          <a:fillRect/>
        </a:stretch>
      </xdr:blipFill>
      <xdr:spPr>
        <a:prstGeom prst="rect">
          <a:avLst/>
        </a:prstGeom>
        <a:noFill/>
      </xdr:spPr>
    </xdr:pic>
    <xdr:clientData fLocksWithSheet="0"/>
  </xdr:oneCellAnchor>
  <xdr:oneCellAnchor>
    <xdr:from>
      <xdr:col>7</xdr:col>
      <xdr:colOff>209550</xdr:colOff>
      <xdr:row>73</xdr:row>
      <xdr:rowOff>1000125</xdr:rowOff>
    </xdr:from>
    <xdr:ext cx="438150" cy="419100"/>
    <xdr:pic>
      <xdr:nvPicPr>
        <xdr:cNvPr id="0" name="image89.png"/>
        <xdr:cNvPicPr preferRelativeResize="0"/>
      </xdr:nvPicPr>
      <xdr:blipFill>
        <a:blip cstate="print" r:embed="rId78"/>
        <a:stretch>
          <a:fillRect/>
        </a:stretch>
      </xdr:blipFill>
      <xdr:spPr>
        <a:prstGeom prst="rect">
          <a:avLst/>
        </a:prstGeom>
        <a:noFill/>
      </xdr:spPr>
    </xdr:pic>
    <xdr:clientData fLocksWithSheet="0"/>
  </xdr:oneCellAnchor>
  <xdr:oneCellAnchor>
    <xdr:from>
      <xdr:col>3</xdr:col>
      <xdr:colOff>342900</xdr:colOff>
      <xdr:row>74</xdr:row>
      <xdr:rowOff>114300</xdr:rowOff>
    </xdr:from>
    <xdr:ext cx="1323975" cy="1838325"/>
    <xdr:pic>
      <xdr:nvPicPr>
        <xdr:cNvPr id="0" name="image108.png"/>
        <xdr:cNvPicPr preferRelativeResize="0"/>
      </xdr:nvPicPr>
      <xdr:blipFill>
        <a:blip cstate="print" r:embed="rId83"/>
        <a:stretch>
          <a:fillRect/>
        </a:stretch>
      </xdr:blipFill>
      <xdr:spPr>
        <a:prstGeom prst="rect">
          <a:avLst/>
        </a:prstGeom>
        <a:noFill/>
      </xdr:spPr>
    </xdr:pic>
    <xdr:clientData fLocksWithSheet="0"/>
  </xdr:oneCellAnchor>
  <xdr:oneCellAnchor>
    <xdr:from>
      <xdr:col>7</xdr:col>
      <xdr:colOff>247650</xdr:colOff>
      <xdr:row>74</xdr:row>
      <xdr:rowOff>657225</xdr:rowOff>
    </xdr:from>
    <xdr:ext cx="352425" cy="942975"/>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371475</xdr:colOff>
      <xdr:row>75</xdr:row>
      <xdr:rowOff>171450</xdr:rowOff>
    </xdr:from>
    <xdr:ext cx="1152525" cy="1619250"/>
    <xdr:pic>
      <xdr:nvPicPr>
        <xdr:cNvPr id="0" name="image92.png"/>
        <xdr:cNvPicPr preferRelativeResize="0"/>
      </xdr:nvPicPr>
      <xdr:blipFill>
        <a:blip cstate="print" r:embed="rId84"/>
        <a:stretch>
          <a:fillRect/>
        </a:stretch>
      </xdr:blipFill>
      <xdr:spPr>
        <a:prstGeom prst="rect">
          <a:avLst/>
        </a:prstGeom>
        <a:noFill/>
      </xdr:spPr>
    </xdr:pic>
    <xdr:clientData fLocksWithSheet="0"/>
  </xdr:oneCellAnchor>
  <xdr:oneCellAnchor>
    <xdr:from>
      <xdr:col>7</xdr:col>
      <xdr:colOff>285750</xdr:colOff>
      <xdr:row>75</xdr:row>
      <xdr:rowOff>495300</xdr:rowOff>
    </xdr:from>
    <xdr:ext cx="352425" cy="942975"/>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304800</xdr:colOff>
      <xdr:row>76</xdr:row>
      <xdr:rowOff>85725</xdr:rowOff>
    </xdr:from>
    <xdr:ext cx="1190625" cy="1600200"/>
    <xdr:pic>
      <xdr:nvPicPr>
        <xdr:cNvPr id="0" name="image118.png"/>
        <xdr:cNvPicPr preferRelativeResize="0"/>
      </xdr:nvPicPr>
      <xdr:blipFill>
        <a:blip cstate="print" r:embed="rId85"/>
        <a:stretch>
          <a:fillRect/>
        </a:stretch>
      </xdr:blipFill>
      <xdr:spPr>
        <a:prstGeom prst="rect">
          <a:avLst/>
        </a:prstGeom>
        <a:noFill/>
      </xdr:spPr>
    </xdr:pic>
    <xdr:clientData fLocksWithSheet="0"/>
  </xdr:oneCellAnchor>
  <xdr:oneCellAnchor>
    <xdr:from>
      <xdr:col>7</xdr:col>
      <xdr:colOff>285750</xdr:colOff>
      <xdr:row>76</xdr:row>
      <xdr:rowOff>495300</xdr:rowOff>
    </xdr:from>
    <xdr:ext cx="352425" cy="942975"/>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381000</xdr:colOff>
      <xdr:row>77</xdr:row>
      <xdr:rowOff>200025</xdr:rowOff>
    </xdr:from>
    <xdr:ext cx="990600" cy="1600200"/>
    <xdr:pic>
      <xdr:nvPicPr>
        <xdr:cNvPr id="0" name="image110.png"/>
        <xdr:cNvPicPr preferRelativeResize="0"/>
      </xdr:nvPicPr>
      <xdr:blipFill>
        <a:blip cstate="print" r:embed="rId86"/>
        <a:stretch>
          <a:fillRect/>
        </a:stretch>
      </xdr:blipFill>
      <xdr:spPr>
        <a:prstGeom prst="rect">
          <a:avLst/>
        </a:prstGeom>
        <a:noFill/>
      </xdr:spPr>
    </xdr:pic>
    <xdr:clientData fLocksWithSheet="0"/>
  </xdr:oneCellAnchor>
  <xdr:oneCellAnchor>
    <xdr:from>
      <xdr:col>7</xdr:col>
      <xdr:colOff>190500</xdr:colOff>
      <xdr:row>77</xdr:row>
      <xdr:rowOff>676275</xdr:rowOff>
    </xdr:from>
    <xdr:ext cx="476250" cy="419100"/>
    <xdr:pic>
      <xdr:nvPicPr>
        <xdr:cNvPr id="0" name="image137.png"/>
        <xdr:cNvPicPr preferRelativeResize="0"/>
      </xdr:nvPicPr>
      <xdr:blipFill>
        <a:blip cstate="print" r:embed="rId87"/>
        <a:stretch>
          <a:fillRect/>
        </a:stretch>
      </xdr:blipFill>
      <xdr:spPr>
        <a:prstGeom prst="rect">
          <a:avLst/>
        </a:prstGeom>
        <a:noFill/>
      </xdr:spPr>
    </xdr:pic>
    <xdr:clientData fLocksWithSheet="0"/>
  </xdr:oneCellAnchor>
  <xdr:oneCellAnchor>
    <xdr:from>
      <xdr:col>3</xdr:col>
      <xdr:colOff>180975</xdr:colOff>
      <xdr:row>78</xdr:row>
      <xdr:rowOff>133350</xdr:rowOff>
    </xdr:from>
    <xdr:ext cx="1162050" cy="1590675"/>
    <xdr:pic>
      <xdr:nvPicPr>
        <xdr:cNvPr id="0" name="image105.png"/>
        <xdr:cNvPicPr preferRelativeResize="0"/>
      </xdr:nvPicPr>
      <xdr:blipFill>
        <a:blip cstate="print" r:embed="rId88"/>
        <a:stretch>
          <a:fillRect/>
        </a:stretch>
      </xdr:blipFill>
      <xdr:spPr>
        <a:prstGeom prst="rect">
          <a:avLst/>
        </a:prstGeom>
        <a:noFill/>
      </xdr:spPr>
    </xdr:pic>
    <xdr:clientData fLocksWithSheet="0"/>
  </xdr:oneCellAnchor>
  <xdr:oneCellAnchor>
    <xdr:from>
      <xdr:col>7</xdr:col>
      <xdr:colOff>190500</xdr:colOff>
      <xdr:row>78</xdr:row>
      <xdr:rowOff>800100</xdr:rowOff>
    </xdr:from>
    <xdr:ext cx="476250" cy="419100"/>
    <xdr:pic>
      <xdr:nvPicPr>
        <xdr:cNvPr id="0" name="image137.png"/>
        <xdr:cNvPicPr preferRelativeResize="0"/>
      </xdr:nvPicPr>
      <xdr:blipFill>
        <a:blip cstate="print" r:embed="rId87"/>
        <a:stretch>
          <a:fillRect/>
        </a:stretch>
      </xdr:blipFill>
      <xdr:spPr>
        <a:prstGeom prst="rect">
          <a:avLst/>
        </a:prstGeom>
        <a:noFill/>
      </xdr:spPr>
    </xdr:pic>
    <xdr:clientData fLocksWithSheet="0"/>
  </xdr:oneCellAnchor>
  <xdr:oneCellAnchor>
    <xdr:from>
      <xdr:col>3</xdr:col>
      <xdr:colOff>419100</xdr:colOff>
      <xdr:row>79</xdr:row>
      <xdr:rowOff>114300</xdr:rowOff>
    </xdr:from>
    <xdr:ext cx="942975" cy="1733550"/>
    <xdr:pic>
      <xdr:nvPicPr>
        <xdr:cNvPr id="0" name="image86.png"/>
        <xdr:cNvPicPr preferRelativeResize="0"/>
      </xdr:nvPicPr>
      <xdr:blipFill>
        <a:blip cstate="print" r:embed="rId89"/>
        <a:stretch>
          <a:fillRect/>
        </a:stretch>
      </xdr:blipFill>
      <xdr:spPr>
        <a:prstGeom prst="rect">
          <a:avLst/>
        </a:prstGeom>
        <a:noFill/>
      </xdr:spPr>
    </xdr:pic>
    <xdr:clientData fLocksWithSheet="0"/>
  </xdr:oneCellAnchor>
  <xdr:oneCellAnchor>
    <xdr:from>
      <xdr:col>7</xdr:col>
      <xdr:colOff>304800</xdr:colOff>
      <xdr:row>79</xdr:row>
      <xdr:rowOff>66675</xdr:rowOff>
    </xdr:from>
    <xdr:ext cx="352425" cy="1828800"/>
    <xdr:pic>
      <xdr:nvPicPr>
        <xdr:cNvPr id="0" name="image104.png"/>
        <xdr:cNvPicPr preferRelativeResize="0"/>
      </xdr:nvPicPr>
      <xdr:blipFill>
        <a:blip cstate="print" r:embed="rId90"/>
        <a:stretch>
          <a:fillRect/>
        </a:stretch>
      </xdr:blipFill>
      <xdr:spPr>
        <a:prstGeom prst="rect">
          <a:avLst/>
        </a:prstGeom>
        <a:noFill/>
      </xdr:spPr>
    </xdr:pic>
    <xdr:clientData fLocksWithSheet="0"/>
  </xdr:oneCellAnchor>
  <xdr:oneCellAnchor>
    <xdr:from>
      <xdr:col>3</xdr:col>
      <xdr:colOff>361950</xdr:colOff>
      <xdr:row>80</xdr:row>
      <xdr:rowOff>57150</xdr:rowOff>
    </xdr:from>
    <xdr:ext cx="1066800" cy="1752600"/>
    <xdr:pic>
      <xdr:nvPicPr>
        <xdr:cNvPr id="0" name="image103.png"/>
        <xdr:cNvPicPr preferRelativeResize="0"/>
      </xdr:nvPicPr>
      <xdr:blipFill>
        <a:blip cstate="print" r:embed="rId91"/>
        <a:stretch>
          <a:fillRect/>
        </a:stretch>
      </xdr:blipFill>
      <xdr:spPr>
        <a:prstGeom prst="rect">
          <a:avLst/>
        </a:prstGeom>
        <a:noFill/>
      </xdr:spPr>
    </xdr:pic>
    <xdr:clientData fLocksWithSheet="0"/>
  </xdr:oneCellAnchor>
  <xdr:oneCellAnchor>
    <xdr:from>
      <xdr:col>7</xdr:col>
      <xdr:colOff>314325</xdr:colOff>
      <xdr:row>80</xdr:row>
      <xdr:rowOff>114300</xdr:rowOff>
    </xdr:from>
    <xdr:ext cx="342900" cy="1847850"/>
    <xdr:pic>
      <xdr:nvPicPr>
        <xdr:cNvPr id="0" name="image104.png"/>
        <xdr:cNvPicPr preferRelativeResize="0"/>
      </xdr:nvPicPr>
      <xdr:blipFill>
        <a:blip cstate="print" r:embed="rId90"/>
        <a:stretch>
          <a:fillRect/>
        </a:stretch>
      </xdr:blipFill>
      <xdr:spPr>
        <a:prstGeom prst="rect">
          <a:avLst/>
        </a:prstGeom>
        <a:noFill/>
      </xdr:spPr>
    </xdr:pic>
    <xdr:clientData fLocksWithSheet="0"/>
  </xdr:oneCellAnchor>
  <xdr:oneCellAnchor>
    <xdr:from>
      <xdr:col>3</xdr:col>
      <xdr:colOff>457200</xdr:colOff>
      <xdr:row>81</xdr:row>
      <xdr:rowOff>133350</xdr:rowOff>
    </xdr:from>
    <xdr:ext cx="1152525" cy="1657350"/>
    <xdr:pic>
      <xdr:nvPicPr>
        <xdr:cNvPr id="0" name="image125.png"/>
        <xdr:cNvPicPr preferRelativeResize="0"/>
      </xdr:nvPicPr>
      <xdr:blipFill>
        <a:blip cstate="print" r:embed="rId92"/>
        <a:stretch>
          <a:fillRect/>
        </a:stretch>
      </xdr:blipFill>
      <xdr:spPr>
        <a:prstGeom prst="rect">
          <a:avLst/>
        </a:prstGeom>
        <a:noFill/>
      </xdr:spPr>
    </xdr:pic>
    <xdr:clientData fLocksWithSheet="0"/>
  </xdr:oneCellAnchor>
  <xdr:oneCellAnchor>
    <xdr:from>
      <xdr:col>7</xdr:col>
      <xdr:colOff>342900</xdr:colOff>
      <xdr:row>81</xdr:row>
      <xdr:rowOff>171450</xdr:rowOff>
    </xdr:from>
    <xdr:ext cx="342900" cy="1619250"/>
    <xdr:pic>
      <xdr:nvPicPr>
        <xdr:cNvPr id="0" name="image112.png"/>
        <xdr:cNvPicPr preferRelativeResize="0"/>
      </xdr:nvPicPr>
      <xdr:blipFill>
        <a:blip cstate="print" r:embed="rId93"/>
        <a:stretch>
          <a:fillRect/>
        </a:stretch>
      </xdr:blipFill>
      <xdr:spPr>
        <a:prstGeom prst="rect">
          <a:avLst/>
        </a:prstGeom>
        <a:noFill/>
      </xdr:spPr>
    </xdr:pic>
    <xdr:clientData fLocksWithSheet="0"/>
  </xdr:oneCellAnchor>
  <xdr:oneCellAnchor>
    <xdr:from>
      <xdr:col>3</xdr:col>
      <xdr:colOff>342900</xdr:colOff>
      <xdr:row>82</xdr:row>
      <xdr:rowOff>95250</xdr:rowOff>
    </xdr:from>
    <xdr:ext cx="1181100" cy="1704975"/>
    <xdr:pic>
      <xdr:nvPicPr>
        <xdr:cNvPr id="0" name="image88.png"/>
        <xdr:cNvPicPr preferRelativeResize="0"/>
      </xdr:nvPicPr>
      <xdr:blipFill>
        <a:blip cstate="print" r:embed="rId94"/>
        <a:stretch>
          <a:fillRect/>
        </a:stretch>
      </xdr:blipFill>
      <xdr:spPr>
        <a:prstGeom prst="rect">
          <a:avLst/>
        </a:prstGeom>
        <a:noFill/>
      </xdr:spPr>
    </xdr:pic>
    <xdr:clientData fLocksWithSheet="0"/>
  </xdr:oneCellAnchor>
  <xdr:oneCellAnchor>
    <xdr:from>
      <xdr:col>7</xdr:col>
      <xdr:colOff>314325</xdr:colOff>
      <xdr:row>82</xdr:row>
      <xdr:rowOff>76200</xdr:rowOff>
    </xdr:from>
    <xdr:ext cx="266700" cy="1752600"/>
    <xdr:pic>
      <xdr:nvPicPr>
        <xdr:cNvPr id="0" name="image94.png"/>
        <xdr:cNvPicPr preferRelativeResize="0"/>
      </xdr:nvPicPr>
      <xdr:blipFill>
        <a:blip cstate="print" r:embed="rId95"/>
        <a:stretch>
          <a:fillRect/>
        </a:stretch>
      </xdr:blipFill>
      <xdr:spPr>
        <a:prstGeom prst="rect">
          <a:avLst/>
        </a:prstGeom>
        <a:noFill/>
      </xdr:spPr>
    </xdr:pic>
    <xdr:clientData fLocksWithSheet="0"/>
  </xdr:oneCellAnchor>
  <xdr:oneCellAnchor>
    <xdr:from>
      <xdr:col>3</xdr:col>
      <xdr:colOff>447675</xdr:colOff>
      <xdr:row>83</xdr:row>
      <xdr:rowOff>228600</xdr:rowOff>
    </xdr:from>
    <xdr:ext cx="971550" cy="1343025"/>
    <xdr:pic>
      <xdr:nvPicPr>
        <xdr:cNvPr id="0" name="image96.png"/>
        <xdr:cNvPicPr preferRelativeResize="0"/>
      </xdr:nvPicPr>
      <xdr:blipFill>
        <a:blip cstate="print" r:embed="rId96"/>
        <a:stretch>
          <a:fillRect/>
        </a:stretch>
      </xdr:blipFill>
      <xdr:spPr>
        <a:prstGeom prst="rect">
          <a:avLst/>
        </a:prstGeom>
        <a:noFill/>
      </xdr:spPr>
    </xdr:pic>
    <xdr:clientData fLocksWithSheet="0"/>
  </xdr:oneCellAnchor>
  <xdr:oneCellAnchor>
    <xdr:from>
      <xdr:col>7</xdr:col>
      <xdr:colOff>390525</xdr:colOff>
      <xdr:row>83</xdr:row>
      <xdr:rowOff>95250</xdr:rowOff>
    </xdr:from>
    <xdr:ext cx="247650" cy="1743075"/>
    <xdr:pic>
      <xdr:nvPicPr>
        <xdr:cNvPr id="0" name="image128.png"/>
        <xdr:cNvPicPr preferRelativeResize="0"/>
      </xdr:nvPicPr>
      <xdr:blipFill>
        <a:blip cstate="print" r:embed="rId97"/>
        <a:stretch>
          <a:fillRect/>
        </a:stretch>
      </xdr:blipFill>
      <xdr:spPr>
        <a:prstGeom prst="rect">
          <a:avLst/>
        </a:prstGeom>
        <a:noFill/>
      </xdr:spPr>
    </xdr:pic>
    <xdr:clientData fLocksWithSheet="0"/>
  </xdr:oneCellAnchor>
  <xdr:oneCellAnchor>
    <xdr:from>
      <xdr:col>3</xdr:col>
      <xdr:colOff>409575</xdr:colOff>
      <xdr:row>84</xdr:row>
      <xdr:rowOff>76200</xdr:rowOff>
    </xdr:from>
    <xdr:ext cx="1019175" cy="1485900"/>
    <xdr:pic>
      <xdr:nvPicPr>
        <xdr:cNvPr id="0" name="image97.png"/>
        <xdr:cNvPicPr preferRelativeResize="0"/>
      </xdr:nvPicPr>
      <xdr:blipFill>
        <a:blip cstate="print" r:embed="rId98"/>
        <a:stretch>
          <a:fillRect/>
        </a:stretch>
      </xdr:blipFill>
      <xdr:spPr>
        <a:prstGeom prst="rect">
          <a:avLst/>
        </a:prstGeom>
        <a:noFill/>
      </xdr:spPr>
    </xdr:pic>
    <xdr:clientData fLocksWithSheet="0"/>
  </xdr:oneCellAnchor>
  <xdr:oneCellAnchor>
    <xdr:from>
      <xdr:col>7</xdr:col>
      <xdr:colOff>323850</xdr:colOff>
      <xdr:row>84</xdr:row>
      <xdr:rowOff>104775</xdr:rowOff>
    </xdr:from>
    <xdr:ext cx="266700" cy="1790700"/>
    <xdr:pic>
      <xdr:nvPicPr>
        <xdr:cNvPr id="0" name="image93.png"/>
        <xdr:cNvPicPr preferRelativeResize="0"/>
      </xdr:nvPicPr>
      <xdr:blipFill>
        <a:blip cstate="print" r:embed="rId99"/>
        <a:stretch>
          <a:fillRect/>
        </a:stretch>
      </xdr:blipFill>
      <xdr:spPr>
        <a:prstGeom prst="rect">
          <a:avLst/>
        </a:prstGeom>
        <a:noFill/>
      </xdr:spPr>
    </xdr:pic>
    <xdr:clientData fLocksWithSheet="0"/>
  </xdr:oneCellAnchor>
  <xdr:oneCellAnchor>
    <xdr:from>
      <xdr:col>3</xdr:col>
      <xdr:colOff>428625</xdr:colOff>
      <xdr:row>85</xdr:row>
      <xdr:rowOff>104775</xdr:rowOff>
    </xdr:from>
    <xdr:ext cx="1228725" cy="1685925"/>
    <xdr:pic>
      <xdr:nvPicPr>
        <xdr:cNvPr id="0" name="image95.png"/>
        <xdr:cNvPicPr preferRelativeResize="0"/>
      </xdr:nvPicPr>
      <xdr:blipFill>
        <a:blip cstate="print" r:embed="rId100"/>
        <a:stretch>
          <a:fillRect/>
        </a:stretch>
      </xdr:blipFill>
      <xdr:spPr>
        <a:prstGeom prst="rect">
          <a:avLst/>
        </a:prstGeom>
        <a:noFill/>
      </xdr:spPr>
    </xdr:pic>
    <xdr:clientData fLocksWithSheet="0"/>
  </xdr:oneCellAnchor>
  <xdr:oneCellAnchor>
    <xdr:from>
      <xdr:col>7</xdr:col>
      <xdr:colOff>161925</xdr:colOff>
      <xdr:row>85</xdr:row>
      <xdr:rowOff>114300</xdr:rowOff>
    </xdr:from>
    <xdr:ext cx="590550" cy="1724025"/>
    <xdr:pic>
      <xdr:nvPicPr>
        <xdr:cNvPr id="0" name="image100.png"/>
        <xdr:cNvPicPr preferRelativeResize="0"/>
      </xdr:nvPicPr>
      <xdr:blipFill>
        <a:blip cstate="print" r:embed="rId101"/>
        <a:stretch>
          <a:fillRect/>
        </a:stretch>
      </xdr:blipFill>
      <xdr:spPr>
        <a:prstGeom prst="rect">
          <a:avLst/>
        </a:prstGeom>
        <a:noFill/>
      </xdr:spPr>
    </xdr:pic>
    <xdr:clientData fLocksWithSheet="0"/>
  </xdr:oneCellAnchor>
  <xdr:oneCellAnchor>
    <xdr:from>
      <xdr:col>3</xdr:col>
      <xdr:colOff>428625</xdr:colOff>
      <xdr:row>86</xdr:row>
      <xdr:rowOff>161925</xdr:rowOff>
    </xdr:from>
    <xdr:ext cx="1133475" cy="1619250"/>
    <xdr:pic>
      <xdr:nvPicPr>
        <xdr:cNvPr id="0" name="image101.png"/>
        <xdr:cNvPicPr preferRelativeResize="0"/>
      </xdr:nvPicPr>
      <xdr:blipFill>
        <a:blip cstate="print" r:embed="rId102"/>
        <a:stretch>
          <a:fillRect/>
        </a:stretch>
      </xdr:blipFill>
      <xdr:spPr>
        <a:prstGeom prst="rect">
          <a:avLst/>
        </a:prstGeom>
        <a:noFill/>
      </xdr:spPr>
    </xdr:pic>
    <xdr:clientData fLocksWithSheet="0"/>
  </xdr:oneCellAnchor>
  <xdr:oneCellAnchor>
    <xdr:from>
      <xdr:col>7</xdr:col>
      <xdr:colOff>323850</xdr:colOff>
      <xdr:row>86</xdr:row>
      <xdr:rowOff>142875</xdr:rowOff>
    </xdr:from>
    <xdr:ext cx="257175" cy="1743075"/>
    <xdr:pic>
      <xdr:nvPicPr>
        <xdr:cNvPr id="0" name="image135.png"/>
        <xdr:cNvPicPr preferRelativeResize="0"/>
      </xdr:nvPicPr>
      <xdr:blipFill>
        <a:blip cstate="print" r:embed="rId103"/>
        <a:stretch>
          <a:fillRect/>
        </a:stretch>
      </xdr:blipFill>
      <xdr:spPr>
        <a:prstGeom prst="rect">
          <a:avLst/>
        </a:prstGeom>
        <a:noFill/>
      </xdr:spPr>
    </xdr:pic>
    <xdr:clientData fLocksWithSheet="0"/>
  </xdr:oneCellAnchor>
  <xdr:oneCellAnchor>
    <xdr:from>
      <xdr:col>3</xdr:col>
      <xdr:colOff>304800</xdr:colOff>
      <xdr:row>87</xdr:row>
      <xdr:rowOff>57150</xdr:rowOff>
    </xdr:from>
    <xdr:ext cx="1276350" cy="1838325"/>
    <xdr:pic>
      <xdr:nvPicPr>
        <xdr:cNvPr id="0" name="image106.png"/>
        <xdr:cNvPicPr preferRelativeResize="0"/>
      </xdr:nvPicPr>
      <xdr:blipFill>
        <a:blip cstate="print" r:embed="rId104"/>
        <a:stretch>
          <a:fillRect/>
        </a:stretch>
      </xdr:blipFill>
      <xdr:spPr>
        <a:prstGeom prst="rect">
          <a:avLst/>
        </a:prstGeom>
        <a:noFill/>
      </xdr:spPr>
    </xdr:pic>
    <xdr:clientData fLocksWithSheet="0"/>
  </xdr:oneCellAnchor>
  <xdr:oneCellAnchor>
    <xdr:from>
      <xdr:col>3</xdr:col>
      <xdr:colOff>419100</xdr:colOff>
      <xdr:row>88</xdr:row>
      <xdr:rowOff>38100</xdr:rowOff>
    </xdr:from>
    <xdr:ext cx="990600" cy="1838325"/>
    <xdr:pic>
      <xdr:nvPicPr>
        <xdr:cNvPr id="0" name="image121.png"/>
        <xdr:cNvPicPr preferRelativeResize="0"/>
      </xdr:nvPicPr>
      <xdr:blipFill>
        <a:blip cstate="print" r:embed="rId105"/>
        <a:stretch>
          <a:fillRect/>
        </a:stretch>
      </xdr:blipFill>
      <xdr:spPr>
        <a:prstGeom prst="rect">
          <a:avLst/>
        </a:prstGeom>
        <a:noFill/>
      </xdr:spPr>
    </xdr:pic>
    <xdr:clientData fLocksWithSheet="0"/>
  </xdr:oneCellAnchor>
  <xdr:oneCellAnchor>
    <xdr:from>
      <xdr:col>3</xdr:col>
      <xdr:colOff>381000</xdr:colOff>
      <xdr:row>89</xdr:row>
      <xdr:rowOff>142875</xdr:rowOff>
    </xdr:from>
    <xdr:ext cx="1076325" cy="1828800"/>
    <xdr:pic>
      <xdr:nvPicPr>
        <xdr:cNvPr id="0" name="image138.png"/>
        <xdr:cNvPicPr preferRelativeResize="0"/>
      </xdr:nvPicPr>
      <xdr:blipFill>
        <a:blip cstate="print" r:embed="rId106"/>
        <a:stretch>
          <a:fillRect/>
        </a:stretch>
      </xdr:blipFill>
      <xdr:spPr>
        <a:prstGeom prst="rect">
          <a:avLst/>
        </a:prstGeom>
        <a:noFill/>
      </xdr:spPr>
    </xdr:pic>
    <xdr:clientData fLocksWithSheet="0"/>
  </xdr:oneCellAnchor>
  <xdr:oneCellAnchor>
    <xdr:from>
      <xdr:col>3</xdr:col>
      <xdr:colOff>314325</xdr:colOff>
      <xdr:row>90</xdr:row>
      <xdr:rowOff>200025</xdr:rowOff>
    </xdr:from>
    <xdr:ext cx="1104900" cy="1657350"/>
    <xdr:pic>
      <xdr:nvPicPr>
        <xdr:cNvPr id="0" name="image111.png"/>
        <xdr:cNvPicPr preferRelativeResize="0"/>
      </xdr:nvPicPr>
      <xdr:blipFill>
        <a:blip cstate="print" r:embed="rId107"/>
        <a:stretch>
          <a:fillRect/>
        </a:stretch>
      </xdr:blipFill>
      <xdr:spPr>
        <a:prstGeom prst="rect">
          <a:avLst/>
        </a:prstGeom>
        <a:noFill/>
      </xdr:spPr>
    </xdr:pic>
    <xdr:clientData fLocksWithSheet="0"/>
  </xdr:oneCellAnchor>
  <xdr:oneCellAnchor>
    <xdr:from>
      <xdr:col>3</xdr:col>
      <xdr:colOff>466725</xdr:colOff>
      <xdr:row>91</xdr:row>
      <xdr:rowOff>238125</xdr:rowOff>
    </xdr:from>
    <xdr:ext cx="1019175" cy="1514475"/>
    <xdr:pic>
      <xdr:nvPicPr>
        <xdr:cNvPr id="0" name="image107.png"/>
        <xdr:cNvPicPr preferRelativeResize="0"/>
      </xdr:nvPicPr>
      <xdr:blipFill>
        <a:blip cstate="print" r:embed="rId108"/>
        <a:stretch>
          <a:fillRect/>
        </a:stretch>
      </xdr:blipFill>
      <xdr:spPr>
        <a:prstGeom prst="rect">
          <a:avLst/>
        </a:prstGeom>
        <a:noFill/>
      </xdr:spPr>
    </xdr:pic>
    <xdr:clientData fLocksWithSheet="0"/>
  </xdr:oneCellAnchor>
  <xdr:oneCellAnchor>
    <xdr:from>
      <xdr:col>7</xdr:col>
      <xdr:colOff>266700</xdr:colOff>
      <xdr:row>91</xdr:row>
      <xdr:rowOff>85725</xdr:rowOff>
    </xdr:from>
    <xdr:ext cx="285750" cy="1771650"/>
    <xdr:pic>
      <xdr:nvPicPr>
        <xdr:cNvPr id="0" name="image120.png"/>
        <xdr:cNvPicPr preferRelativeResize="0"/>
      </xdr:nvPicPr>
      <xdr:blipFill>
        <a:blip cstate="print" r:embed="rId109"/>
        <a:stretch>
          <a:fillRect/>
        </a:stretch>
      </xdr:blipFill>
      <xdr:spPr>
        <a:prstGeom prst="rect">
          <a:avLst/>
        </a:prstGeom>
        <a:noFill/>
      </xdr:spPr>
    </xdr:pic>
    <xdr:clientData fLocksWithSheet="0"/>
  </xdr:oneCellAnchor>
  <xdr:oneCellAnchor>
    <xdr:from>
      <xdr:col>3</xdr:col>
      <xdr:colOff>390525</xdr:colOff>
      <xdr:row>92</xdr:row>
      <xdr:rowOff>28575</xdr:rowOff>
    </xdr:from>
    <xdr:ext cx="971550" cy="1752600"/>
    <xdr:pic>
      <xdr:nvPicPr>
        <xdr:cNvPr id="0" name="image109.png"/>
        <xdr:cNvPicPr preferRelativeResize="0"/>
      </xdr:nvPicPr>
      <xdr:blipFill>
        <a:blip cstate="print" r:embed="rId110"/>
        <a:stretch>
          <a:fillRect/>
        </a:stretch>
      </xdr:blipFill>
      <xdr:spPr>
        <a:prstGeom prst="rect">
          <a:avLst/>
        </a:prstGeom>
        <a:noFill/>
      </xdr:spPr>
    </xdr:pic>
    <xdr:clientData fLocksWithSheet="0"/>
  </xdr:oneCellAnchor>
  <xdr:oneCellAnchor>
    <xdr:from>
      <xdr:col>7</xdr:col>
      <xdr:colOff>314325</xdr:colOff>
      <xdr:row>92</xdr:row>
      <xdr:rowOff>133350</xdr:rowOff>
    </xdr:from>
    <xdr:ext cx="285750" cy="1771650"/>
    <xdr:pic>
      <xdr:nvPicPr>
        <xdr:cNvPr id="0" name="image120.png"/>
        <xdr:cNvPicPr preferRelativeResize="0"/>
      </xdr:nvPicPr>
      <xdr:blipFill>
        <a:blip cstate="print" r:embed="rId109"/>
        <a:stretch>
          <a:fillRect/>
        </a:stretch>
      </xdr:blipFill>
      <xdr:spPr>
        <a:prstGeom prst="rect">
          <a:avLst/>
        </a:prstGeom>
        <a:noFill/>
      </xdr:spPr>
    </xdr:pic>
    <xdr:clientData fLocksWithSheet="0"/>
  </xdr:oneCellAnchor>
  <xdr:oneCellAnchor>
    <xdr:from>
      <xdr:col>3</xdr:col>
      <xdr:colOff>409575</xdr:colOff>
      <xdr:row>93</xdr:row>
      <xdr:rowOff>190500</xdr:rowOff>
    </xdr:from>
    <xdr:ext cx="1047750" cy="1485900"/>
    <xdr:pic>
      <xdr:nvPicPr>
        <xdr:cNvPr id="0" name="image113.png"/>
        <xdr:cNvPicPr preferRelativeResize="0"/>
      </xdr:nvPicPr>
      <xdr:blipFill>
        <a:blip cstate="print" r:embed="rId111"/>
        <a:stretch>
          <a:fillRect/>
        </a:stretch>
      </xdr:blipFill>
      <xdr:spPr>
        <a:prstGeom prst="rect">
          <a:avLst/>
        </a:prstGeom>
        <a:noFill/>
      </xdr:spPr>
    </xdr:pic>
    <xdr:clientData fLocksWithSheet="0"/>
  </xdr:oneCellAnchor>
  <xdr:oneCellAnchor>
    <xdr:from>
      <xdr:col>7</xdr:col>
      <xdr:colOff>304800</xdr:colOff>
      <xdr:row>93</xdr:row>
      <xdr:rowOff>76200</xdr:rowOff>
    </xdr:from>
    <xdr:ext cx="295275" cy="1524000"/>
    <xdr:pic>
      <xdr:nvPicPr>
        <xdr:cNvPr id="0" name="image119.png"/>
        <xdr:cNvPicPr preferRelativeResize="0"/>
      </xdr:nvPicPr>
      <xdr:blipFill>
        <a:blip cstate="print" r:embed="rId112"/>
        <a:stretch>
          <a:fillRect/>
        </a:stretch>
      </xdr:blipFill>
      <xdr:spPr>
        <a:prstGeom prst="rect">
          <a:avLst/>
        </a:prstGeom>
        <a:noFill/>
      </xdr:spPr>
    </xdr:pic>
    <xdr:clientData fLocksWithSheet="0"/>
  </xdr:oneCellAnchor>
  <xdr:oneCellAnchor>
    <xdr:from>
      <xdr:col>3</xdr:col>
      <xdr:colOff>409575</xdr:colOff>
      <xdr:row>94</xdr:row>
      <xdr:rowOff>76200</xdr:rowOff>
    </xdr:from>
    <xdr:ext cx="895350" cy="1524000"/>
    <xdr:pic>
      <xdr:nvPicPr>
        <xdr:cNvPr id="0" name="image140.png"/>
        <xdr:cNvPicPr preferRelativeResize="0"/>
      </xdr:nvPicPr>
      <xdr:blipFill>
        <a:blip cstate="print" r:embed="rId113"/>
        <a:stretch>
          <a:fillRect/>
        </a:stretch>
      </xdr:blipFill>
      <xdr:spPr>
        <a:prstGeom prst="rect">
          <a:avLst/>
        </a:prstGeom>
        <a:noFill/>
      </xdr:spPr>
    </xdr:pic>
    <xdr:clientData fLocksWithSheet="0"/>
  </xdr:oneCellAnchor>
  <xdr:oneCellAnchor>
    <xdr:from>
      <xdr:col>7</xdr:col>
      <xdr:colOff>266700</xdr:colOff>
      <xdr:row>94</xdr:row>
      <xdr:rowOff>152400</xdr:rowOff>
    </xdr:from>
    <xdr:ext cx="295275" cy="1524000"/>
    <xdr:pic>
      <xdr:nvPicPr>
        <xdr:cNvPr id="0" name="image119.png"/>
        <xdr:cNvPicPr preferRelativeResize="0"/>
      </xdr:nvPicPr>
      <xdr:blipFill>
        <a:blip cstate="print" r:embed="rId112"/>
        <a:stretch>
          <a:fillRect/>
        </a:stretch>
      </xdr:blipFill>
      <xdr:spPr>
        <a:prstGeom prst="rect">
          <a:avLst/>
        </a:prstGeom>
        <a:noFill/>
      </xdr:spPr>
    </xdr:pic>
    <xdr:clientData fLocksWithSheet="0"/>
  </xdr:oneCellAnchor>
  <xdr:oneCellAnchor>
    <xdr:from>
      <xdr:col>3</xdr:col>
      <xdr:colOff>266700</xdr:colOff>
      <xdr:row>95</xdr:row>
      <xdr:rowOff>152400</xdr:rowOff>
    </xdr:from>
    <xdr:ext cx="1114425" cy="1485900"/>
    <xdr:pic>
      <xdr:nvPicPr>
        <xdr:cNvPr id="0" name="image126.png"/>
        <xdr:cNvPicPr preferRelativeResize="0"/>
      </xdr:nvPicPr>
      <xdr:blipFill>
        <a:blip cstate="print" r:embed="rId114"/>
        <a:stretch>
          <a:fillRect/>
        </a:stretch>
      </xdr:blipFill>
      <xdr:spPr>
        <a:prstGeom prst="rect">
          <a:avLst/>
        </a:prstGeom>
        <a:noFill/>
      </xdr:spPr>
    </xdr:pic>
    <xdr:clientData fLocksWithSheet="0"/>
  </xdr:oneCellAnchor>
  <xdr:oneCellAnchor>
    <xdr:from>
      <xdr:col>7</xdr:col>
      <xdr:colOff>333375</xdr:colOff>
      <xdr:row>95</xdr:row>
      <xdr:rowOff>57150</xdr:rowOff>
    </xdr:from>
    <xdr:ext cx="247650" cy="1628775"/>
    <xdr:pic>
      <xdr:nvPicPr>
        <xdr:cNvPr id="0" name="image134.png"/>
        <xdr:cNvPicPr preferRelativeResize="0"/>
      </xdr:nvPicPr>
      <xdr:blipFill>
        <a:blip cstate="print" r:embed="rId115"/>
        <a:stretch>
          <a:fillRect/>
        </a:stretch>
      </xdr:blipFill>
      <xdr:spPr>
        <a:prstGeom prst="rect">
          <a:avLst/>
        </a:prstGeom>
        <a:noFill/>
      </xdr:spPr>
    </xdr:pic>
    <xdr:clientData fLocksWithSheet="0"/>
  </xdr:oneCellAnchor>
  <xdr:oneCellAnchor>
    <xdr:from>
      <xdr:col>3</xdr:col>
      <xdr:colOff>419100</xdr:colOff>
      <xdr:row>96</xdr:row>
      <xdr:rowOff>142875</xdr:rowOff>
    </xdr:from>
    <xdr:ext cx="1076325" cy="1628775"/>
    <xdr:pic>
      <xdr:nvPicPr>
        <xdr:cNvPr id="0" name="image127.png"/>
        <xdr:cNvPicPr preferRelativeResize="0"/>
      </xdr:nvPicPr>
      <xdr:blipFill>
        <a:blip cstate="print" r:embed="rId116"/>
        <a:stretch>
          <a:fillRect/>
        </a:stretch>
      </xdr:blipFill>
      <xdr:spPr>
        <a:prstGeom prst="rect">
          <a:avLst/>
        </a:prstGeom>
        <a:noFill/>
      </xdr:spPr>
    </xdr:pic>
    <xdr:clientData fLocksWithSheet="0"/>
  </xdr:oneCellAnchor>
  <xdr:oneCellAnchor>
    <xdr:from>
      <xdr:col>7</xdr:col>
      <xdr:colOff>295275</xdr:colOff>
      <xdr:row>96</xdr:row>
      <xdr:rowOff>47625</xdr:rowOff>
    </xdr:from>
    <xdr:ext cx="266700" cy="1819275"/>
    <xdr:pic>
      <xdr:nvPicPr>
        <xdr:cNvPr id="0" name="image124.png"/>
        <xdr:cNvPicPr preferRelativeResize="0"/>
      </xdr:nvPicPr>
      <xdr:blipFill>
        <a:blip cstate="print" r:embed="rId117"/>
        <a:stretch>
          <a:fillRect/>
        </a:stretch>
      </xdr:blipFill>
      <xdr:spPr>
        <a:prstGeom prst="rect">
          <a:avLst/>
        </a:prstGeom>
        <a:noFill/>
      </xdr:spPr>
    </xdr:pic>
    <xdr:clientData fLocksWithSheet="0"/>
  </xdr:oneCellAnchor>
  <xdr:oneCellAnchor>
    <xdr:from>
      <xdr:col>3</xdr:col>
      <xdr:colOff>314325</xdr:colOff>
      <xdr:row>97</xdr:row>
      <xdr:rowOff>114300</xdr:rowOff>
    </xdr:from>
    <xdr:ext cx="1257300" cy="1647825"/>
    <xdr:pic>
      <xdr:nvPicPr>
        <xdr:cNvPr id="0" name="image115.png"/>
        <xdr:cNvPicPr preferRelativeResize="0"/>
      </xdr:nvPicPr>
      <xdr:blipFill>
        <a:blip cstate="print" r:embed="rId118"/>
        <a:stretch>
          <a:fillRect/>
        </a:stretch>
      </xdr:blipFill>
      <xdr:spPr>
        <a:prstGeom prst="rect">
          <a:avLst/>
        </a:prstGeom>
        <a:noFill/>
      </xdr:spPr>
    </xdr:pic>
    <xdr:clientData fLocksWithSheet="0"/>
  </xdr:oneCellAnchor>
  <xdr:oneCellAnchor>
    <xdr:from>
      <xdr:col>7</xdr:col>
      <xdr:colOff>295275</xdr:colOff>
      <xdr:row>97</xdr:row>
      <xdr:rowOff>47625</xdr:rowOff>
    </xdr:from>
    <xdr:ext cx="266700" cy="1819275"/>
    <xdr:pic>
      <xdr:nvPicPr>
        <xdr:cNvPr id="0" name="image124.png"/>
        <xdr:cNvPicPr preferRelativeResize="0"/>
      </xdr:nvPicPr>
      <xdr:blipFill>
        <a:blip cstate="print" r:embed="rId117"/>
        <a:stretch>
          <a:fillRect/>
        </a:stretch>
      </xdr:blipFill>
      <xdr:spPr>
        <a:prstGeom prst="rect">
          <a:avLst/>
        </a:prstGeom>
        <a:noFill/>
      </xdr:spPr>
    </xdr:pic>
    <xdr:clientData fLocksWithSheet="0"/>
  </xdr:oneCellAnchor>
  <xdr:oneCellAnchor>
    <xdr:from>
      <xdr:col>3</xdr:col>
      <xdr:colOff>304800</xdr:colOff>
      <xdr:row>98</xdr:row>
      <xdr:rowOff>95250</xdr:rowOff>
    </xdr:from>
    <xdr:ext cx="1343025" cy="1762125"/>
    <xdr:pic>
      <xdr:nvPicPr>
        <xdr:cNvPr id="0" name="image129.png"/>
        <xdr:cNvPicPr preferRelativeResize="0"/>
      </xdr:nvPicPr>
      <xdr:blipFill>
        <a:blip cstate="print" r:embed="rId119"/>
        <a:stretch>
          <a:fillRect/>
        </a:stretch>
      </xdr:blipFill>
      <xdr:spPr>
        <a:prstGeom prst="rect">
          <a:avLst/>
        </a:prstGeom>
        <a:noFill/>
      </xdr:spPr>
    </xdr:pic>
    <xdr:clientData fLocksWithSheet="0"/>
  </xdr:oneCellAnchor>
  <xdr:oneCellAnchor>
    <xdr:from>
      <xdr:col>7</xdr:col>
      <xdr:colOff>161925</xdr:colOff>
      <xdr:row>98</xdr:row>
      <xdr:rowOff>219075</xdr:rowOff>
    </xdr:from>
    <xdr:ext cx="609600" cy="1609725"/>
    <xdr:pic>
      <xdr:nvPicPr>
        <xdr:cNvPr id="0" name="image116.png"/>
        <xdr:cNvPicPr preferRelativeResize="0"/>
      </xdr:nvPicPr>
      <xdr:blipFill>
        <a:blip cstate="print" r:embed="rId120"/>
        <a:stretch>
          <a:fillRect/>
        </a:stretch>
      </xdr:blipFill>
      <xdr:spPr>
        <a:prstGeom prst="rect">
          <a:avLst/>
        </a:prstGeom>
        <a:noFill/>
      </xdr:spPr>
    </xdr:pic>
    <xdr:clientData fLocksWithSheet="0"/>
  </xdr:oneCellAnchor>
  <xdr:oneCellAnchor>
    <xdr:from>
      <xdr:col>7</xdr:col>
      <xdr:colOff>104775</xdr:colOff>
      <xdr:row>99</xdr:row>
      <xdr:rowOff>171450</xdr:rowOff>
    </xdr:from>
    <xdr:ext cx="600075" cy="1628775"/>
    <xdr:pic>
      <xdr:nvPicPr>
        <xdr:cNvPr id="0" name="image116.png"/>
        <xdr:cNvPicPr preferRelativeResize="0"/>
      </xdr:nvPicPr>
      <xdr:blipFill>
        <a:blip cstate="print" r:embed="rId120"/>
        <a:stretch>
          <a:fillRect/>
        </a:stretch>
      </xdr:blipFill>
      <xdr:spPr>
        <a:prstGeom prst="rect">
          <a:avLst/>
        </a:prstGeom>
        <a:noFill/>
      </xdr:spPr>
    </xdr:pic>
    <xdr:clientData fLocksWithSheet="0"/>
  </xdr:oneCellAnchor>
  <xdr:oneCellAnchor>
    <xdr:from>
      <xdr:col>3</xdr:col>
      <xdr:colOff>371475</xdr:colOff>
      <xdr:row>99</xdr:row>
      <xdr:rowOff>142875</xdr:rowOff>
    </xdr:from>
    <xdr:ext cx="1162050" cy="1628775"/>
    <xdr:pic>
      <xdr:nvPicPr>
        <xdr:cNvPr id="0" name="image117.png"/>
        <xdr:cNvPicPr preferRelativeResize="0"/>
      </xdr:nvPicPr>
      <xdr:blipFill>
        <a:blip cstate="print" r:embed="rId121"/>
        <a:stretch>
          <a:fillRect/>
        </a:stretch>
      </xdr:blipFill>
      <xdr:spPr>
        <a:prstGeom prst="rect">
          <a:avLst/>
        </a:prstGeom>
        <a:noFill/>
      </xdr:spPr>
    </xdr:pic>
    <xdr:clientData fLocksWithSheet="0"/>
  </xdr:oneCellAnchor>
  <xdr:oneCellAnchor>
    <xdr:from>
      <xdr:col>7</xdr:col>
      <xdr:colOff>104775</xdr:colOff>
      <xdr:row>100</xdr:row>
      <xdr:rowOff>171450</xdr:rowOff>
    </xdr:from>
    <xdr:ext cx="600075" cy="1619250"/>
    <xdr:pic>
      <xdr:nvPicPr>
        <xdr:cNvPr id="0" name="image116.png"/>
        <xdr:cNvPicPr preferRelativeResize="0"/>
      </xdr:nvPicPr>
      <xdr:blipFill>
        <a:blip cstate="print" r:embed="rId120"/>
        <a:stretch>
          <a:fillRect/>
        </a:stretch>
      </xdr:blipFill>
      <xdr:spPr>
        <a:prstGeom prst="rect">
          <a:avLst/>
        </a:prstGeom>
        <a:noFill/>
      </xdr:spPr>
    </xdr:pic>
    <xdr:clientData fLocksWithSheet="0"/>
  </xdr:oneCellAnchor>
  <xdr:oneCellAnchor>
    <xdr:from>
      <xdr:col>3</xdr:col>
      <xdr:colOff>285750</xdr:colOff>
      <xdr:row>101</xdr:row>
      <xdr:rowOff>66675</xdr:rowOff>
    </xdr:from>
    <xdr:ext cx="1228725" cy="1695450"/>
    <xdr:pic>
      <xdr:nvPicPr>
        <xdr:cNvPr id="0" name="image133.png"/>
        <xdr:cNvPicPr preferRelativeResize="0"/>
      </xdr:nvPicPr>
      <xdr:blipFill>
        <a:blip cstate="print" r:embed="rId122"/>
        <a:stretch>
          <a:fillRect/>
        </a:stretch>
      </xdr:blipFill>
      <xdr:spPr>
        <a:prstGeom prst="rect">
          <a:avLst/>
        </a:prstGeom>
        <a:noFill/>
      </xdr:spPr>
    </xdr:pic>
    <xdr:clientData fLocksWithSheet="0"/>
  </xdr:oneCellAnchor>
  <xdr:oneCellAnchor>
    <xdr:from>
      <xdr:col>7</xdr:col>
      <xdr:colOff>152400</xdr:colOff>
      <xdr:row>101</xdr:row>
      <xdr:rowOff>161925</xdr:rowOff>
    </xdr:from>
    <xdr:ext cx="600075" cy="1619250"/>
    <xdr:pic>
      <xdr:nvPicPr>
        <xdr:cNvPr id="0" name="image116.png"/>
        <xdr:cNvPicPr preferRelativeResize="0"/>
      </xdr:nvPicPr>
      <xdr:blipFill>
        <a:blip cstate="print" r:embed="rId120"/>
        <a:stretch>
          <a:fillRect/>
        </a:stretch>
      </xdr:blipFill>
      <xdr:spPr>
        <a:prstGeom prst="rect">
          <a:avLst/>
        </a:prstGeom>
        <a:noFill/>
      </xdr:spPr>
    </xdr:pic>
    <xdr:clientData fLocksWithSheet="0"/>
  </xdr:oneCellAnchor>
  <xdr:oneCellAnchor>
    <xdr:from>
      <xdr:col>3</xdr:col>
      <xdr:colOff>352425</xdr:colOff>
      <xdr:row>102</xdr:row>
      <xdr:rowOff>76200</xdr:rowOff>
    </xdr:from>
    <xdr:ext cx="1181100" cy="1676400"/>
    <xdr:pic>
      <xdr:nvPicPr>
        <xdr:cNvPr id="0" name="image123.png"/>
        <xdr:cNvPicPr preferRelativeResize="0"/>
      </xdr:nvPicPr>
      <xdr:blipFill>
        <a:blip cstate="print" r:embed="rId123"/>
        <a:stretch>
          <a:fillRect/>
        </a:stretch>
      </xdr:blipFill>
      <xdr:spPr>
        <a:prstGeom prst="rect">
          <a:avLst/>
        </a:prstGeom>
        <a:noFill/>
      </xdr:spPr>
    </xdr:pic>
    <xdr:clientData fLocksWithSheet="0"/>
  </xdr:oneCellAnchor>
  <xdr:oneCellAnchor>
    <xdr:from>
      <xdr:col>7</xdr:col>
      <xdr:colOff>342900</xdr:colOff>
      <xdr:row>102</xdr:row>
      <xdr:rowOff>95250</xdr:rowOff>
    </xdr:from>
    <xdr:ext cx="238125" cy="1743075"/>
    <xdr:pic>
      <xdr:nvPicPr>
        <xdr:cNvPr id="0" name="image136.png"/>
        <xdr:cNvPicPr preferRelativeResize="0"/>
      </xdr:nvPicPr>
      <xdr:blipFill>
        <a:blip cstate="print" r:embed="rId124"/>
        <a:stretch>
          <a:fillRect/>
        </a:stretch>
      </xdr:blipFill>
      <xdr:spPr>
        <a:prstGeom prst="rect">
          <a:avLst/>
        </a:prstGeom>
        <a:noFill/>
      </xdr:spPr>
    </xdr:pic>
    <xdr:clientData fLocksWithSheet="0"/>
  </xdr:oneCellAnchor>
  <xdr:oneCellAnchor>
    <xdr:from>
      <xdr:col>3</xdr:col>
      <xdr:colOff>361950</xdr:colOff>
      <xdr:row>103</xdr:row>
      <xdr:rowOff>85725</xdr:rowOff>
    </xdr:from>
    <xdr:ext cx="1171575" cy="1714500"/>
    <xdr:pic>
      <xdr:nvPicPr>
        <xdr:cNvPr id="0" name="image122.png"/>
        <xdr:cNvPicPr preferRelativeResize="0"/>
      </xdr:nvPicPr>
      <xdr:blipFill>
        <a:blip cstate="print" r:embed="rId125"/>
        <a:stretch>
          <a:fillRect/>
        </a:stretch>
      </xdr:blipFill>
      <xdr:spPr>
        <a:prstGeom prst="rect">
          <a:avLst/>
        </a:prstGeom>
        <a:noFill/>
      </xdr:spPr>
    </xdr:pic>
    <xdr:clientData fLocksWithSheet="0"/>
  </xdr:oneCellAnchor>
  <xdr:oneCellAnchor>
    <xdr:from>
      <xdr:col>7</xdr:col>
      <xdr:colOff>342900</xdr:colOff>
      <xdr:row>103</xdr:row>
      <xdr:rowOff>95250</xdr:rowOff>
    </xdr:from>
    <xdr:ext cx="238125" cy="1743075"/>
    <xdr:pic>
      <xdr:nvPicPr>
        <xdr:cNvPr id="0" name="image136.png"/>
        <xdr:cNvPicPr preferRelativeResize="0"/>
      </xdr:nvPicPr>
      <xdr:blipFill>
        <a:blip cstate="print" r:embed="rId124"/>
        <a:stretch>
          <a:fillRect/>
        </a:stretch>
      </xdr:blipFill>
      <xdr:spPr>
        <a:prstGeom prst="rect">
          <a:avLst/>
        </a:prstGeom>
        <a:noFill/>
      </xdr:spPr>
    </xdr:pic>
    <xdr:clientData fLocksWithSheet="0"/>
  </xdr:oneCellAnchor>
  <xdr:oneCellAnchor>
    <xdr:from>
      <xdr:col>3</xdr:col>
      <xdr:colOff>219075</xdr:colOff>
      <xdr:row>104</xdr:row>
      <xdr:rowOff>66675</xdr:rowOff>
    </xdr:from>
    <xdr:ext cx="1352550" cy="1685925"/>
    <xdr:pic>
      <xdr:nvPicPr>
        <xdr:cNvPr id="0" name="image141.png"/>
        <xdr:cNvPicPr preferRelativeResize="0"/>
      </xdr:nvPicPr>
      <xdr:blipFill>
        <a:blip cstate="print" r:embed="rId126"/>
        <a:stretch>
          <a:fillRect/>
        </a:stretch>
      </xdr:blipFill>
      <xdr:spPr>
        <a:prstGeom prst="rect">
          <a:avLst/>
        </a:prstGeom>
        <a:noFill/>
      </xdr:spPr>
    </xdr:pic>
    <xdr:clientData fLocksWithSheet="0"/>
  </xdr:oneCellAnchor>
  <xdr:oneCellAnchor>
    <xdr:from>
      <xdr:col>7</xdr:col>
      <xdr:colOff>257175</xdr:colOff>
      <xdr:row>104</xdr:row>
      <xdr:rowOff>428625</xdr:rowOff>
    </xdr:from>
    <xdr:ext cx="352425" cy="942975"/>
    <xdr:pic>
      <xdr:nvPicPr>
        <xdr:cNvPr id="0" name="image49.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266700</xdr:colOff>
      <xdr:row>105</xdr:row>
      <xdr:rowOff>76200</xdr:rowOff>
    </xdr:from>
    <xdr:ext cx="1323975" cy="1676400"/>
    <xdr:pic>
      <xdr:nvPicPr>
        <xdr:cNvPr id="0" name="image148.png"/>
        <xdr:cNvPicPr preferRelativeResize="0"/>
      </xdr:nvPicPr>
      <xdr:blipFill>
        <a:blip cstate="print" r:embed="rId127"/>
        <a:stretch>
          <a:fillRect/>
        </a:stretch>
      </xdr:blipFill>
      <xdr:spPr>
        <a:prstGeom prst="rect">
          <a:avLst/>
        </a:prstGeom>
        <a:noFill/>
      </xdr:spPr>
    </xdr:pic>
    <xdr:clientData fLocksWithSheet="0"/>
  </xdr:oneCellAnchor>
  <xdr:oneCellAnchor>
    <xdr:from>
      <xdr:col>7</xdr:col>
      <xdr:colOff>276225</xdr:colOff>
      <xdr:row>105</xdr:row>
      <xdr:rowOff>95250</xdr:rowOff>
    </xdr:from>
    <xdr:ext cx="323850" cy="170497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285750</xdr:colOff>
      <xdr:row>106</xdr:row>
      <xdr:rowOff>95250</xdr:rowOff>
    </xdr:from>
    <xdr:ext cx="1209675" cy="1647825"/>
    <xdr:pic>
      <xdr:nvPicPr>
        <xdr:cNvPr id="0" name="image164.png"/>
        <xdr:cNvPicPr preferRelativeResize="0"/>
      </xdr:nvPicPr>
      <xdr:blipFill>
        <a:blip cstate="print" r:embed="rId129"/>
        <a:stretch>
          <a:fillRect/>
        </a:stretch>
      </xdr:blipFill>
      <xdr:spPr>
        <a:prstGeom prst="rect">
          <a:avLst/>
        </a:prstGeom>
        <a:noFill/>
      </xdr:spPr>
    </xdr:pic>
    <xdr:clientData fLocksWithSheet="0"/>
  </xdr:oneCellAnchor>
  <xdr:oneCellAnchor>
    <xdr:from>
      <xdr:col>7</xdr:col>
      <xdr:colOff>276225</xdr:colOff>
      <xdr:row>106</xdr:row>
      <xdr:rowOff>95250</xdr:rowOff>
    </xdr:from>
    <xdr:ext cx="323850" cy="168592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314325</xdr:colOff>
      <xdr:row>107</xdr:row>
      <xdr:rowOff>66675</xdr:rowOff>
    </xdr:from>
    <xdr:ext cx="1285875" cy="1752600"/>
    <xdr:pic>
      <xdr:nvPicPr>
        <xdr:cNvPr id="0" name="image130.png"/>
        <xdr:cNvPicPr preferRelativeResize="0"/>
      </xdr:nvPicPr>
      <xdr:blipFill>
        <a:blip cstate="print" r:embed="rId130"/>
        <a:stretch>
          <a:fillRect/>
        </a:stretch>
      </xdr:blipFill>
      <xdr:spPr>
        <a:prstGeom prst="rect">
          <a:avLst/>
        </a:prstGeom>
        <a:noFill/>
      </xdr:spPr>
    </xdr:pic>
    <xdr:clientData fLocksWithSheet="0"/>
  </xdr:oneCellAnchor>
  <xdr:oneCellAnchor>
    <xdr:from>
      <xdr:col>7</xdr:col>
      <xdr:colOff>285750</xdr:colOff>
      <xdr:row>107</xdr:row>
      <xdr:rowOff>66675</xdr:rowOff>
    </xdr:from>
    <xdr:ext cx="323850" cy="168592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361950</xdr:colOff>
      <xdr:row>108</xdr:row>
      <xdr:rowOff>123825</xdr:rowOff>
    </xdr:from>
    <xdr:ext cx="1209675" cy="1676400"/>
    <xdr:pic>
      <xdr:nvPicPr>
        <xdr:cNvPr id="0" name="image146.png"/>
        <xdr:cNvPicPr preferRelativeResize="0"/>
      </xdr:nvPicPr>
      <xdr:blipFill>
        <a:blip cstate="print" r:embed="rId131"/>
        <a:stretch>
          <a:fillRect/>
        </a:stretch>
      </xdr:blipFill>
      <xdr:spPr>
        <a:prstGeom prst="rect">
          <a:avLst/>
        </a:prstGeom>
        <a:noFill/>
      </xdr:spPr>
    </xdr:pic>
    <xdr:clientData fLocksWithSheet="0"/>
  </xdr:oneCellAnchor>
  <xdr:oneCellAnchor>
    <xdr:from>
      <xdr:col>7</xdr:col>
      <xdr:colOff>285750</xdr:colOff>
      <xdr:row>108</xdr:row>
      <xdr:rowOff>66675</xdr:rowOff>
    </xdr:from>
    <xdr:ext cx="323850" cy="168592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371475</xdr:colOff>
      <xdr:row>109</xdr:row>
      <xdr:rowOff>47625</xdr:rowOff>
    </xdr:from>
    <xdr:ext cx="1276350" cy="1743075"/>
    <xdr:pic>
      <xdr:nvPicPr>
        <xdr:cNvPr id="0" name="image132.png"/>
        <xdr:cNvPicPr preferRelativeResize="0"/>
      </xdr:nvPicPr>
      <xdr:blipFill>
        <a:blip cstate="print" r:embed="rId132"/>
        <a:stretch>
          <a:fillRect/>
        </a:stretch>
      </xdr:blipFill>
      <xdr:spPr>
        <a:prstGeom prst="rect">
          <a:avLst/>
        </a:prstGeom>
        <a:noFill/>
      </xdr:spPr>
    </xdr:pic>
    <xdr:clientData fLocksWithSheet="0"/>
  </xdr:oneCellAnchor>
  <xdr:oneCellAnchor>
    <xdr:from>
      <xdr:col>7</xdr:col>
      <xdr:colOff>285750</xdr:colOff>
      <xdr:row>109</xdr:row>
      <xdr:rowOff>66675</xdr:rowOff>
    </xdr:from>
    <xdr:ext cx="323850" cy="168592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333375</xdr:colOff>
      <xdr:row>110</xdr:row>
      <xdr:rowOff>95250</xdr:rowOff>
    </xdr:from>
    <xdr:ext cx="1276350" cy="1704975"/>
    <xdr:pic>
      <xdr:nvPicPr>
        <xdr:cNvPr id="0" name="image131.png"/>
        <xdr:cNvPicPr preferRelativeResize="0"/>
      </xdr:nvPicPr>
      <xdr:blipFill>
        <a:blip cstate="print" r:embed="rId133"/>
        <a:stretch>
          <a:fillRect/>
        </a:stretch>
      </xdr:blipFill>
      <xdr:spPr>
        <a:prstGeom prst="rect">
          <a:avLst/>
        </a:prstGeom>
        <a:noFill/>
      </xdr:spPr>
    </xdr:pic>
    <xdr:clientData fLocksWithSheet="0"/>
  </xdr:oneCellAnchor>
  <xdr:oneCellAnchor>
    <xdr:from>
      <xdr:col>7</xdr:col>
      <xdr:colOff>285750</xdr:colOff>
      <xdr:row>110</xdr:row>
      <xdr:rowOff>66675</xdr:rowOff>
    </xdr:from>
    <xdr:ext cx="323850" cy="168592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295275</xdr:colOff>
      <xdr:row>111</xdr:row>
      <xdr:rowOff>85725</xdr:rowOff>
    </xdr:from>
    <xdr:ext cx="1276350" cy="1628775"/>
    <xdr:pic>
      <xdr:nvPicPr>
        <xdr:cNvPr id="0" name="image165.png"/>
        <xdr:cNvPicPr preferRelativeResize="0"/>
      </xdr:nvPicPr>
      <xdr:blipFill>
        <a:blip cstate="print" r:embed="rId134"/>
        <a:stretch>
          <a:fillRect/>
        </a:stretch>
      </xdr:blipFill>
      <xdr:spPr>
        <a:prstGeom prst="rect">
          <a:avLst/>
        </a:prstGeom>
        <a:noFill/>
      </xdr:spPr>
    </xdr:pic>
    <xdr:clientData fLocksWithSheet="0"/>
  </xdr:oneCellAnchor>
  <xdr:oneCellAnchor>
    <xdr:from>
      <xdr:col>7</xdr:col>
      <xdr:colOff>285750</xdr:colOff>
      <xdr:row>111</xdr:row>
      <xdr:rowOff>66675</xdr:rowOff>
    </xdr:from>
    <xdr:ext cx="323850" cy="168592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390525</xdr:colOff>
      <xdr:row>112</xdr:row>
      <xdr:rowOff>95250</xdr:rowOff>
    </xdr:from>
    <xdr:ext cx="1104900" cy="1590675"/>
    <xdr:pic>
      <xdr:nvPicPr>
        <xdr:cNvPr id="0" name="image147.png"/>
        <xdr:cNvPicPr preferRelativeResize="0"/>
      </xdr:nvPicPr>
      <xdr:blipFill>
        <a:blip cstate="print" r:embed="rId135"/>
        <a:stretch>
          <a:fillRect/>
        </a:stretch>
      </xdr:blipFill>
      <xdr:spPr>
        <a:prstGeom prst="rect">
          <a:avLst/>
        </a:prstGeom>
        <a:noFill/>
      </xdr:spPr>
    </xdr:pic>
    <xdr:clientData fLocksWithSheet="0"/>
  </xdr:oneCellAnchor>
  <xdr:oneCellAnchor>
    <xdr:from>
      <xdr:col>7</xdr:col>
      <xdr:colOff>285750</xdr:colOff>
      <xdr:row>112</xdr:row>
      <xdr:rowOff>66675</xdr:rowOff>
    </xdr:from>
    <xdr:ext cx="323850" cy="168592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7</xdr:col>
      <xdr:colOff>228600</xdr:colOff>
      <xdr:row>53</xdr:row>
      <xdr:rowOff>600075</xdr:rowOff>
    </xdr:from>
    <xdr:ext cx="428625" cy="504825"/>
    <xdr:pic>
      <xdr:nvPicPr>
        <xdr:cNvPr id="0" name="image60.pn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438150</xdr:colOff>
      <xdr:row>100</xdr:row>
      <xdr:rowOff>209550</xdr:rowOff>
    </xdr:from>
    <xdr:ext cx="1066800" cy="1428750"/>
    <xdr:pic>
      <xdr:nvPicPr>
        <xdr:cNvPr id="0" name="image144.png"/>
        <xdr:cNvPicPr preferRelativeResize="0"/>
      </xdr:nvPicPr>
      <xdr:blipFill>
        <a:blip cstate="print" r:embed="rId136"/>
        <a:stretch>
          <a:fillRect/>
        </a:stretch>
      </xdr:blipFill>
      <xdr:spPr>
        <a:prstGeom prst="rect">
          <a:avLst/>
        </a:prstGeom>
        <a:noFill/>
      </xdr:spPr>
    </xdr:pic>
    <xdr:clientData fLocksWithSheet="0"/>
  </xdr:oneCellAnchor>
  <xdr:oneCellAnchor>
    <xdr:from>
      <xdr:col>3</xdr:col>
      <xdr:colOff>333375</xdr:colOff>
      <xdr:row>113</xdr:row>
      <xdr:rowOff>95250</xdr:rowOff>
    </xdr:from>
    <xdr:ext cx="1162050" cy="1476375"/>
    <xdr:pic>
      <xdr:nvPicPr>
        <xdr:cNvPr id="0" name="image159.png"/>
        <xdr:cNvPicPr preferRelativeResize="0"/>
      </xdr:nvPicPr>
      <xdr:blipFill>
        <a:blip cstate="print" r:embed="rId137"/>
        <a:stretch>
          <a:fillRect/>
        </a:stretch>
      </xdr:blipFill>
      <xdr:spPr>
        <a:prstGeom prst="rect">
          <a:avLst/>
        </a:prstGeom>
        <a:noFill/>
      </xdr:spPr>
    </xdr:pic>
    <xdr:clientData fLocksWithSheet="0"/>
  </xdr:oneCellAnchor>
  <xdr:oneCellAnchor>
    <xdr:from>
      <xdr:col>7</xdr:col>
      <xdr:colOff>323850</xdr:colOff>
      <xdr:row>113</xdr:row>
      <xdr:rowOff>19050</xdr:rowOff>
    </xdr:from>
    <xdr:ext cx="295275" cy="151447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257175</xdr:colOff>
      <xdr:row>114</xdr:row>
      <xdr:rowOff>47625</xdr:rowOff>
    </xdr:from>
    <xdr:ext cx="1200150" cy="1600200"/>
    <xdr:pic>
      <xdr:nvPicPr>
        <xdr:cNvPr id="0" name="image139.png"/>
        <xdr:cNvPicPr preferRelativeResize="0"/>
      </xdr:nvPicPr>
      <xdr:blipFill>
        <a:blip cstate="print" r:embed="rId138"/>
        <a:stretch>
          <a:fillRect/>
        </a:stretch>
      </xdr:blipFill>
      <xdr:spPr>
        <a:prstGeom prst="rect">
          <a:avLst/>
        </a:prstGeom>
        <a:noFill/>
      </xdr:spPr>
    </xdr:pic>
    <xdr:clientData fLocksWithSheet="0"/>
  </xdr:oneCellAnchor>
  <xdr:oneCellAnchor>
    <xdr:from>
      <xdr:col>7</xdr:col>
      <xdr:colOff>323850</xdr:colOff>
      <xdr:row>114</xdr:row>
      <xdr:rowOff>19050</xdr:rowOff>
    </xdr:from>
    <xdr:ext cx="295275" cy="151447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276225</xdr:colOff>
      <xdr:row>115</xdr:row>
      <xdr:rowOff>76200</xdr:rowOff>
    </xdr:from>
    <xdr:ext cx="1181100" cy="1600200"/>
    <xdr:pic>
      <xdr:nvPicPr>
        <xdr:cNvPr id="0" name="image145.png"/>
        <xdr:cNvPicPr preferRelativeResize="0"/>
      </xdr:nvPicPr>
      <xdr:blipFill>
        <a:blip cstate="print" r:embed="rId139"/>
        <a:stretch>
          <a:fillRect/>
        </a:stretch>
      </xdr:blipFill>
      <xdr:spPr>
        <a:prstGeom prst="rect">
          <a:avLst/>
        </a:prstGeom>
        <a:noFill/>
      </xdr:spPr>
    </xdr:pic>
    <xdr:clientData fLocksWithSheet="0"/>
  </xdr:oneCellAnchor>
  <xdr:oneCellAnchor>
    <xdr:from>
      <xdr:col>7</xdr:col>
      <xdr:colOff>323850</xdr:colOff>
      <xdr:row>115</xdr:row>
      <xdr:rowOff>19050</xdr:rowOff>
    </xdr:from>
    <xdr:ext cx="295275" cy="151447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304800</xdr:colOff>
      <xdr:row>116</xdr:row>
      <xdr:rowOff>9525</xdr:rowOff>
    </xdr:from>
    <xdr:ext cx="1228725" cy="1752600"/>
    <xdr:pic>
      <xdr:nvPicPr>
        <xdr:cNvPr id="0" name="image170.png"/>
        <xdr:cNvPicPr preferRelativeResize="0"/>
      </xdr:nvPicPr>
      <xdr:blipFill>
        <a:blip cstate="print" r:embed="rId140"/>
        <a:stretch>
          <a:fillRect/>
        </a:stretch>
      </xdr:blipFill>
      <xdr:spPr>
        <a:prstGeom prst="rect">
          <a:avLst/>
        </a:prstGeom>
        <a:noFill/>
      </xdr:spPr>
    </xdr:pic>
    <xdr:clientData fLocksWithSheet="0"/>
  </xdr:oneCellAnchor>
  <xdr:oneCellAnchor>
    <xdr:from>
      <xdr:col>7</xdr:col>
      <xdr:colOff>323850</xdr:colOff>
      <xdr:row>116</xdr:row>
      <xdr:rowOff>19050</xdr:rowOff>
    </xdr:from>
    <xdr:ext cx="295275" cy="1514475"/>
    <xdr:pic>
      <xdr:nvPicPr>
        <xdr:cNvPr id="0" name="image142.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333375</xdr:colOff>
      <xdr:row>117</xdr:row>
      <xdr:rowOff>38100</xdr:rowOff>
    </xdr:from>
    <xdr:ext cx="1295400" cy="1800225"/>
    <xdr:pic>
      <xdr:nvPicPr>
        <xdr:cNvPr id="0" name="image175.png"/>
        <xdr:cNvPicPr preferRelativeResize="0"/>
      </xdr:nvPicPr>
      <xdr:blipFill>
        <a:blip cstate="print" r:embed="rId141"/>
        <a:stretch>
          <a:fillRect/>
        </a:stretch>
      </xdr:blipFill>
      <xdr:spPr>
        <a:prstGeom prst="rect">
          <a:avLst/>
        </a:prstGeom>
        <a:noFill/>
      </xdr:spPr>
    </xdr:pic>
    <xdr:clientData fLocksWithSheet="0"/>
  </xdr:oneCellAnchor>
  <xdr:oneCellAnchor>
    <xdr:from>
      <xdr:col>7</xdr:col>
      <xdr:colOff>304800</xdr:colOff>
      <xdr:row>117</xdr:row>
      <xdr:rowOff>76200</xdr:rowOff>
    </xdr:from>
    <xdr:ext cx="314325"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285750</xdr:colOff>
      <xdr:row>118</xdr:row>
      <xdr:rowOff>66675</xdr:rowOff>
    </xdr:from>
    <xdr:ext cx="1323975" cy="1771650"/>
    <xdr:pic>
      <xdr:nvPicPr>
        <xdr:cNvPr id="0" name="image162.png"/>
        <xdr:cNvPicPr preferRelativeResize="0"/>
      </xdr:nvPicPr>
      <xdr:blipFill>
        <a:blip cstate="print" r:embed="rId143"/>
        <a:stretch>
          <a:fillRect/>
        </a:stretch>
      </xdr:blipFill>
      <xdr:spPr>
        <a:prstGeom prst="rect">
          <a:avLst/>
        </a:prstGeom>
        <a:noFill/>
      </xdr:spPr>
    </xdr:pic>
    <xdr:clientData fLocksWithSheet="0"/>
  </xdr:oneCellAnchor>
  <xdr:oneCellAnchor>
    <xdr:from>
      <xdr:col>7</xdr:col>
      <xdr:colOff>304800</xdr:colOff>
      <xdr:row>118</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119</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361950</xdr:colOff>
      <xdr:row>119</xdr:row>
      <xdr:rowOff>85725</xdr:rowOff>
    </xdr:from>
    <xdr:ext cx="1247775" cy="1790700"/>
    <xdr:pic>
      <xdr:nvPicPr>
        <xdr:cNvPr id="0" name="image161.png"/>
        <xdr:cNvPicPr preferRelativeResize="0"/>
      </xdr:nvPicPr>
      <xdr:blipFill>
        <a:blip cstate="print" r:embed="rId144"/>
        <a:stretch>
          <a:fillRect/>
        </a:stretch>
      </xdr:blipFill>
      <xdr:spPr>
        <a:prstGeom prst="rect">
          <a:avLst/>
        </a:prstGeom>
        <a:noFill/>
      </xdr:spPr>
    </xdr:pic>
    <xdr:clientData fLocksWithSheet="0"/>
  </xdr:oneCellAnchor>
  <xdr:oneCellAnchor>
    <xdr:from>
      <xdr:col>3</xdr:col>
      <xdr:colOff>285750</xdr:colOff>
      <xdr:row>120</xdr:row>
      <xdr:rowOff>76200</xdr:rowOff>
    </xdr:from>
    <xdr:ext cx="1323975" cy="1838325"/>
    <xdr:pic>
      <xdr:nvPicPr>
        <xdr:cNvPr id="0" name="image168.png"/>
        <xdr:cNvPicPr preferRelativeResize="0"/>
      </xdr:nvPicPr>
      <xdr:blipFill>
        <a:blip cstate="print" r:embed="rId145"/>
        <a:stretch>
          <a:fillRect/>
        </a:stretch>
      </xdr:blipFill>
      <xdr:spPr>
        <a:prstGeom prst="rect">
          <a:avLst/>
        </a:prstGeom>
        <a:noFill/>
      </xdr:spPr>
    </xdr:pic>
    <xdr:clientData fLocksWithSheet="0"/>
  </xdr:oneCellAnchor>
  <xdr:oneCellAnchor>
    <xdr:from>
      <xdr:col>7</xdr:col>
      <xdr:colOff>304800</xdr:colOff>
      <xdr:row>120</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333375</xdr:colOff>
      <xdr:row>121</xdr:row>
      <xdr:rowOff>66675</xdr:rowOff>
    </xdr:from>
    <xdr:ext cx="1276350" cy="1847850"/>
    <xdr:pic>
      <xdr:nvPicPr>
        <xdr:cNvPr id="0" name="image167.png"/>
        <xdr:cNvPicPr preferRelativeResize="0"/>
      </xdr:nvPicPr>
      <xdr:blipFill>
        <a:blip cstate="print" r:embed="rId146"/>
        <a:stretch>
          <a:fillRect/>
        </a:stretch>
      </xdr:blipFill>
      <xdr:spPr>
        <a:prstGeom prst="rect">
          <a:avLst/>
        </a:prstGeom>
        <a:noFill/>
      </xdr:spPr>
    </xdr:pic>
    <xdr:clientData fLocksWithSheet="0"/>
  </xdr:oneCellAnchor>
  <xdr:oneCellAnchor>
    <xdr:from>
      <xdr:col>7</xdr:col>
      <xdr:colOff>304800</xdr:colOff>
      <xdr:row>121</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342900</xdr:colOff>
      <xdr:row>122</xdr:row>
      <xdr:rowOff>85725</xdr:rowOff>
    </xdr:from>
    <xdr:ext cx="1228725" cy="1790700"/>
    <xdr:pic>
      <xdr:nvPicPr>
        <xdr:cNvPr id="0" name="image150.png"/>
        <xdr:cNvPicPr preferRelativeResize="0"/>
      </xdr:nvPicPr>
      <xdr:blipFill>
        <a:blip cstate="print" r:embed="rId147"/>
        <a:stretch>
          <a:fillRect/>
        </a:stretch>
      </xdr:blipFill>
      <xdr:spPr>
        <a:prstGeom prst="rect">
          <a:avLst/>
        </a:prstGeom>
        <a:noFill/>
      </xdr:spPr>
    </xdr:pic>
    <xdr:clientData fLocksWithSheet="0"/>
  </xdr:oneCellAnchor>
  <xdr:oneCellAnchor>
    <xdr:from>
      <xdr:col>7</xdr:col>
      <xdr:colOff>304800</xdr:colOff>
      <xdr:row>122</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323850</xdr:colOff>
      <xdr:row>123</xdr:row>
      <xdr:rowOff>123825</xdr:rowOff>
    </xdr:from>
    <xdr:ext cx="1247775" cy="1743075"/>
    <xdr:pic>
      <xdr:nvPicPr>
        <xdr:cNvPr id="0" name="image171.png"/>
        <xdr:cNvPicPr preferRelativeResize="0"/>
      </xdr:nvPicPr>
      <xdr:blipFill>
        <a:blip cstate="print" r:embed="rId148"/>
        <a:stretch>
          <a:fillRect/>
        </a:stretch>
      </xdr:blipFill>
      <xdr:spPr>
        <a:prstGeom prst="rect">
          <a:avLst/>
        </a:prstGeom>
        <a:noFill/>
      </xdr:spPr>
    </xdr:pic>
    <xdr:clientData fLocksWithSheet="0"/>
  </xdr:oneCellAnchor>
  <xdr:oneCellAnchor>
    <xdr:from>
      <xdr:col>7</xdr:col>
      <xdr:colOff>304800</xdr:colOff>
      <xdr:row>123</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342900</xdr:colOff>
      <xdr:row>124</xdr:row>
      <xdr:rowOff>95250</xdr:rowOff>
    </xdr:from>
    <xdr:ext cx="1247775" cy="1743075"/>
    <xdr:pic>
      <xdr:nvPicPr>
        <xdr:cNvPr id="0" name="image155.png"/>
        <xdr:cNvPicPr preferRelativeResize="0"/>
      </xdr:nvPicPr>
      <xdr:blipFill>
        <a:blip cstate="print" r:embed="rId149"/>
        <a:stretch>
          <a:fillRect/>
        </a:stretch>
      </xdr:blipFill>
      <xdr:spPr>
        <a:prstGeom prst="rect">
          <a:avLst/>
        </a:prstGeom>
        <a:noFill/>
      </xdr:spPr>
    </xdr:pic>
    <xdr:clientData fLocksWithSheet="0"/>
  </xdr:oneCellAnchor>
  <xdr:oneCellAnchor>
    <xdr:from>
      <xdr:col>7</xdr:col>
      <xdr:colOff>304800</xdr:colOff>
      <xdr:row>124</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125</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333375</xdr:colOff>
      <xdr:row>125</xdr:row>
      <xdr:rowOff>38100</xdr:rowOff>
    </xdr:from>
    <xdr:ext cx="1314450" cy="1857375"/>
    <xdr:pic>
      <xdr:nvPicPr>
        <xdr:cNvPr id="0" name="image189.png"/>
        <xdr:cNvPicPr preferRelativeResize="0"/>
      </xdr:nvPicPr>
      <xdr:blipFill>
        <a:blip cstate="print" r:embed="rId150"/>
        <a:stretch>
          <a:fillRect/>
        </a:stretch>
      </xdr:blipFill>
      <xdr:spPr>
        <a:prstGeom prst="rect">
          <a:avLst/>
        </a:prstGeom>
        <a:noFill/>
      </xdr:spPr>
    </xdr:pic>
    <xdr:clientData fLocksWithSheet="0"/>
  </xdr:oneCellAnchor>
  <xdr:oneCellAnchor>
    <xdr:from>
      <xdr:col>7</xdr:col>
      <xdr:colOff>304800</xdr:colOff>
      <xdr:row>126</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266700</xdr:colOff>
      <xdr:row>126</xdr:row>
      <xdr:rowOff>95250</xdr:rowOff>
    </xdr:from>
    <xdr:ext cx="1266825" cy="1743075"/>
    <xdr:pic>
      <xdr:nvPicPr>
        <xdr:cNvPr id="0" name="image153.png"/>
        <xdr:cNvPicPr preferRelativeResize="0"/>
      </xdr:nvPicPr>
      <xdr:blipFill>
        <a:blip cstate="print" r:embed="rId151"/>
        <a:stretch>
          <a:fillRect/>
        </a:stretch>
      </xdr:blipFill>
      <xdr:spPr>
        <a:prstGeom prst="rect">
          <a:avLst/>
        </a:prstGeom>
        <a:noFill/>
      </xdr:spPr>
    </xdr:pic>
    <xdr:clientData fLocksWithSheet="0"/>
  </xdr:oneCellAnchor>
  <xdr:oneCellAnchor>
    <xdr:from>
      <xdr:col>3</xdr:col>
      <xdr:colOff>295275</xdr:colOff>
      <xdr:row>127</xdr:row>
      <xdr:rowOff>57150</xdr:rowOff>
    </xdr:from>
    <xdr:ext cx="1352550" cy="1857375"/>
    <xdr:pic>
      <xdr:nvPicPr>
        <xdr:cNvPr id="0" name="image173.png"/>
        <xdr:cNvPicPr preferRelativeResize="0"/>
      </xdr:nvPicPr>
      <xdr:blipFill>
        <a:blip cstate="print" r:embed="rId152"/>
        <a:stretch>
          <a:fillRect/>
        </a:stretch>
      </xdr:blipFill>
      <xdr:spPr>
        <a:prstGeom prst="rect">
          <a:avLst/>
        </a:prstGeom>
        <a:noFill/>
      </xdr:spPr>
    </xdr:pic>
    <xdr:clientData fLocksWithSheet="0"/>
  </xdr:oneCellAnchor>
  <xdr:oneCellAnchor>
    <xdr:from>
      <xdr:col>7</xdr:col>
      <xdr:colOff>304800</xdr:colOff>
      <xdr:row>127</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381000</xdr:colOff>
      <xdr:row>128</xdr:row>
      <xdr:rowOff>85725</xdr:rowOff>
    </xdr:from>
    <xdr:ext cx="1247775" cy="1819275"/>
    <xdr:pic>
      <xdr:nvPicPr>
        <xdr:cNvPr id="0" name="image149.png"/>
        <xdr:cNvPicPr preferRelativeResize="0"/>
      </xdr:nvPicPr>
      <xdr:blipFill>
        <a:blip cstate="print" r:embed="rId153"/>
        <a:stretch>
          <a:fillRect/>
        </a:stretch>
      </xdr:blipFill>
      <xdr:spPr>
        <a:prstGeom prst="rect">
          <a:avLst/>
        </a:prstGeom>
        <a:noFill/>
      </xdr:spPr>
    </xdr:pic>
    <xdr:clientData fLocksWithSheet="0"/>
  </xdr:oneCellAnchor>
  <xdr:oneCellAnchor>
    <xdr:from>
      <xdr:col>7</xdr:col>
      <xdr:colOff>304800</xdr:colOff>
      <xdr:row>128</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342900</xdr:colOff>
      <xdr:row>129</xdr:row>
      <xdr:rowOff>47625</xdr:rowOff>
    </xdr:from>
    <xdr:ext cx="1285875" cy="1857375"/>
    <xdr:pic>
      <xdr:nvPicPr>
        <xdr:cNvPr id="0" name="image152.png"/>
        <xdr:cNvPicPr preferRelativeResize="0"/>
      </xdr:nvPicPr>
      <xdr:blipFill>
        <a:blip cstate="print" r:embed="rId154"/>
        <a:stretch>
          <a:fillRect/>
        </a:stretch>
      </xdr:blipFill>
      <xdr:spPr>
        <a:prstGeom prst="rect">
          <a:avLst/>
        </a:prstGeom>
        <a:noFill/>
      </xdr:spPr>
    </xdr:pic>
    <xdr:clientData fLocksWithSheet="0"/>
  </xdr:oneCellAnchor>
  <xdr:oneCellAnchor>
    <xdr:from>
      <xdr:col>7</xdr:col>
      <xdr:colOff>304800</xdr:colOff>
      <xdr:row>129</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130</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314325</xdr:colOff>
      <xdr:row>130</xdr:row>
      <xdr:rowOff>85725</xdr:rowOff>
    </xdr:from>
    <xdr:ext cx="1333500" cy="1828800"/>
    <xdr:pic>
      <xdr:nvPicPr>
        <xdr:cNvPr id="0" name="image176.png"/>
        <xdr:cNvPicPr preferRelativeResize="0"/>
      </xdr:nvPicPr>
      <xdr:blipFill>
        <a:blip cstate="print" r:embed="rId155"/>
        <a:stretch>
          <a:fillRect/>
        </a:stretch>
      </xdr:blipFill>
      <xdr:spPr>
        <a:prstGeom prst="rect">
          <a:avLst/>
        </a:prstGeom>
        <a:noFill/>
      </xdr:spPr>
    </xdr:pic>
    <xdr:clientData fLocksWithSheet="0"/>
  </xdr:oneCellAnchor>
  <xdr:oneCellAnchor>
    <xdr:from>
      <xdr:col>7</xdr:col>
      <xdr:colOff>304800</xdr:colOff>
      <xdr:row>131</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285750</xdr:colOff>
      <xdr:row>131</xdr:row>
      <xdr:rowOff>66675</xdr:rowOff>
    </xdr:from>
    <xdr:ext cx="1381125" cy="1809750"/>
    <xdr:pic>
      <xdr:nvPicPr>
        <xdr:cNvPr id="0" name="image163.png"/>
        <xdr:cNvPicPr preferRelativeResize="0"/>
      </xdr:nvPicPr>
      <xdr:blipFill>
        <a:blip cstate="print" r:embed="rId156"/>
        <a:stretch>
          <a:fillRect/>
        </a:stretch>
      </xdr:blipFill>
      <xdr:spPr>
        <a:prstGeom prst="rect">
          <a:avLst/>
        </a:prstGeom>
        <a:noFill/>
      </xdr:spPr>
    </xdr:pic>
    <xdr:clientData fLocksWithSheet="0"/>
  </xdr:oneCellAnchor>
  <xdr:oneCellAnchor>
    <xdr:from>
      <xdr:col>3</xdr:col>
      <xdr:colOff>285750</xdr:colOff>
      <xdr:row>132</xdr:row>
      <xdr:rowOff>66675</xdr:rowOff>
    </xdr:from>
    <xdr:ext cx="1343025" cy="1847850"/>
    <xdr:pic>
      <xdr:nvPicPr>
        <xdr:cNvPr id="0" name="image151.png"/>
        <xdr:cNvPicPr preferRelativeResize="0"/>
      </xdr:nvPicPr>
      <xdr:blipFill>
        <a:blip cstate="print" r:embed="rId157"/>
        <a:stretch>
          <a:fillRect/>
        </a:stretch>
      </xdr:blipFill>
      <xdr:spPr>
        <a:prstGeom prst="rect">
          <a:avLst/>
        </a:prstGeom>
        <a:noFill/>
      </xdr:spPr>
    </xdr:pic>
    <xdr:clientData fLocksWithSheet="0"/>
  </xdr:oneCellAnchor>
  <xdr:oneCellAnchor>
    <xdr:from>
      <xdr:col>7</xdr:col>
      <xdr:colOff>304800</xdr:colOff>
      <xdr:row>132</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333375</xdr:colOff>
      <xdr:row>133</xdr:row>
      <xdr:rowOff>133350</xdr:rowOff>
    </xdr:from>
    <xdr:ext cx="1333500" cy="1866900"/>
    <xdr:pic>
      <xdr:nvPicPr>
        <xdr:cNvPr id="0" name="image160.png"/>
        <xdr:cNvPicPr preferRelativeResize="0"/>
      </xdr:nvPicPr>
      <xdr:blipFill>
        <a:blip cstate="print" r:embed="rId158"/>
        <a:stretch>
          <a:fillRect/>
        </a:stretch>
      </xdr:blipFill>
      <xdr:spPr>
        <a:prstGeom prst="rect">
          <a:avLst/>
        </a:prstGeom>
        <a:noFill/>
      </xdr:spPr>
    </xdr:pic>
    <xdr:clientData fLocksWithSheet="0"/>
  </xdr:oneCellAnchor>
  <xdr:oneCellAnchor>
    <xdr:from>
      <xdr:col>7</xdr:col>
      <xdr:colOff>304800</xdr:colOff>
      <xdr:row>133</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295275</xdr:colOff>
      <xdr:row>134</xdr:row>
      <xdr:rowOff>57150</xdr:rowOff>
    </xdr:from>
    <xdr:ext cx="1390650" cy="2057400"/>
    <xdr:pic>
      <xdr:nvPicPr>
        <xdr:cNvPr id="0" name="image154.png"/>
        <xdr:cNvPicPr preferRelativeResize="0"/>
      </xdr:nvPicPr>
      <xdr:blipFill>
        <a:blip cstate="print" r:embed="rId159"/>
        <a:stretch>
          <a:fillRect/>
        </a:stretch>
      </xdr:blipFill>
      <xdr:spPr>
        <a:prstGeom prst="rect">
          <a:avLst/>
        </a:prstGeom>
        <a:noFill/>
      </xdr:spPr>
    </xdr:pic>
    <xdr:clientData fLocksWithSheet="0"/>
  </xdr:oneCellAnchor>
  <xdr:oneCellAnchor>
    <xdr:from>
      <xdr:col>7</xdr:col>
      <xdr:colOff>304800</xdr:colOff>
      <xdr:row>134</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171450</xdr:colOff>
      <xdr:row>135</xdr:row>
      <xdr:rowOff>114300</xdr:rowOff>
    </xdr:from>
    <xdr:ext cx="1323975" cy="1762125"/>
    <xdr:pic>
      <xdr:nvPicPr>
        <xdr:cNvPr id="0" name="image186.png"/>
        <xdr:cNvPicPr preferRelativeResize="0"/>
      </xdr:nvPicPr>
      <xdr:blipFill>
        <a:blip cstate="print" r:embed="rId160"/>
        <a:stretch>
          <a:fillRect/>
        </a:stretch>
      </xdr:blipFill>
      <xdr:spPr>
        <a:prstGeom prst="rect">
          <a:avLst/>
        </a:prstGeom>
        <a:noFill/>
      </xdr:spPr>
    </xdr:pic>
    <xdr:clientData fLocksWithSheet="0"/>
  </xdr:oneCellAnchor>
  <xdr:oneCellAnchor>
    <xdr:from>
      <xdr:col>7</xdr:col>
      <xdr:colOff>304800</xdr:colOff>
      <xdr:row>135</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323850</xdr:colOff>
      <xdr:row>136</xdr:row>
      <xdr:rowOff>57150</xdr:rowOff>
    </xdr:from>
    <xdr:ext cx="1323975" cy="1819275"/>
    <xdr:pic>
      <xdr:nvPicPr>
        <xdr:cNvPr id="0" name="image181.png"/>
        <xdr:cNvPicPr preferRelativeResize="0"/>
      </xdr:nvPicPr>
      <xdr:blipFill>
        <a:blip cstate="print" r:embed="rId161"/>
        <a:stretch>
          <a:fillRect/>
        </a:stretch>
      </xdr:blipFill>
      <xdr:spPr>
        <a:prstGeom prst="rect">
          <a:avLst/>
        </a:prstGeom>
        <a:noFill/>
      </xdr:spPr>
    </xdr:pic>
    <xdr:clientData fLocksWithSheet="0"/>
  </xdr:oneCellAnchor>
  <xdr:oneCellAnchor>
    <xdr:from>
      <xdr:col>7</xdr:col>
      <xdr:colOff>304800</xdr:colOff>
      <xdr:row>136</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342900</xdr:colOff>
      <xdr:row>137</xdr:row>
      <xdr:rowOff>133350</xdr:rowOff>
    </xdr:from>
    <xdr:ext cx="1228725" cy="1704975"/>
    <xdr:pic>
      <xdr:nvPicPr>
        <xdr:cNvPr id="0" name="image192.png"/>
        <xdr:cNvPicPr preferRelativeResize="0"/>
      </xdr:nvPicPr>
      <xdr:blipFill>
        <a:blip cstate="print" r:embed="rId162"/>
        <a:stretch>
          <a:fillRect/>
        </a:stretch>
      </xdr:blipFill>
      <xdr:spPr>
        <a:prstGeom prst="rect">
          <a:avLst/>
        </a:prstGeom>
        <a:noFill/>
      </xdr:spPr>
    </xdr:pic>
    <xdr:clientData fLocksWithSheet="0"/>
  </xdr:oneCellAnchor>
  <xdr:oneCellAnchor>
    <xdr:from>
      <xdr:col>7</xdr:col>
      <xdr:colOff>304800</xdr:colOff>
      <xdr:row>137</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361950</xdr:colOff>
      <xdr:row>138</xdr:row>
      <xdr:rowOff>85725</xdr:rowOff>
    </xdr:from>
    <xdr:ext cx="1247775" cy="1752600"/>
    <xdr:pic>
      <xdr:nvPicPr>
        <xdr:cNvPr id="0" name="image157.png"/>
        <xdr:cNvPicPr preferRelativeResize="0"/>
      </xdr:nvPicPr>
      <xdr:blipFill>
        <a:blip cstate="print" r:embed="rId163"/>
        <a:stretch>
          <a:fillRect/>
        </a:stretch>
      </xdr:blipFill>
      <xdr:spPr>
        <a:prstGeom prst="rect">
          <a:avLst/>
        </a:prstGeom>
        <a:noFill/>
      </xdr:spPr>
    </xdr:pic>
    <xdr:clientData fLocksWithSheet="0"/>
  </xdr:oneCellAnchor>
  <xdr:oneCellAnchor>
    <xdr:from>
      <xdr:col>7</xdr:col>
      <xdr:colOff>304800</xdr:colOff>
      <xdr:row>138</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409575</xdr:colOff>
      <xdr:row>139</xdr:row>
      <xdr:rowOff>95250</xdr:rowOff>
    </xdr:from>
    <xdr:ext cx="1200150" cy="1781175"/>
    <xdr:pic>
      <xdr:nvPicPr>
        <xdr:cNvPr id="0" name="image156.png"/>
        <xdr:cNvPicPr preferRelativeResize="0"/>
      </xdr:nvPicPr>
      <xdr:blipFill>
        <a:blip cstate="print" r:embed="rId164"/>
        <a:stretch>
          <a:fillRect/>
        </a:stretch>
      </xdr:blipFill>
      <xdr:spPr>
        <a:prstGeom prst="rect">
          <a:avLst/>
        </a:prstGeom>
        <a:noFill/>
      </xdr:spPr>
    </xdr:pic>
    <xdr:clientData fLocksWithSheet="0"/>
  </xdr:oneCellAnchor>
  <xdr:oneCellAnchor>
    <xdr:from>
      <xdr:col>7</xdr:col>
      <xdr:colOff>304800</xdr:colOff>
      <xdr:row>139</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428625</xdr:colOff>
      <xdr:row>140</xdr:row>
      <xdr:rowOff>104775</xdr:rowOff>
    </xdr:from>
    <xdr:ext cx="1143000" cy="1743075"/>
    <xdr:pic>
      <xdr:nvPicPr>
        <xdr:cNvPr id="0" name="image199.png"/>
        <xdr:cNvPicPr preferRelativeResize="0"/>
      </xdr:nvPicPr>
      <xdr:blipFill>
        <a:blip cstate="print" r:embed="rId165"/>
        <a:stretch>
          <a:fillRect/>
        </a:stretch>
      </xdr:blipFill>
      <xdr:spPr>
        <a:prstGeom prst="rect">
          <a:avLst/>
        </a:prstGeom>
        <a:noFill/>
      </xdr:spPr>
    </xdr:pic>
    <xdr:clientData fLocksWithSheet="0"/>
  </xdr:oneCellAnchor>
  <xdr:oneCellAnchor>
    <xdr:from>
      <xdr:col>7</xdr:col>
      <xdr:colOff>304800</xdr:colOff>
      <xdr:row>140</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314325</xdr:colOff>
      <xdr:row>141</xdr:row>
      <xdr:rowOff>95250</xdr:rowOff>
    </xdr:from>
    <xdr:ext cx="1371600" cy="1800225"/>
    <xdr:pic>
      <xdr:nvPicPr>
        <xdr:cNvPr id="0" name="image158.png"/>
        <xdr:cNvPicPr preferRelativeResize="0"/>
      </xdr:nvPicPr>
      <xdr:blipFill>
        <a:blip cstate="print" r:embed="rId166"/>
        <a:stretch>
          <a:fillRect/>
        </a:stretch>
      </xdr:blipFill>
      <xdr:spPr>
        <a:prstGeom prst="rect">
          <a:avLst/>
        </a:prstGeom>
        <a:noFill/>
      </xdr:spPr>
    </xdr:pic>
    <xdr:clientData fLocksWithSheet="0"/>
  </xdr:oneCellAnchor>
  <xdr:oneCellAnchor>
    <xdr:from>
      <xdr:col>7</xdr:col>
      <xdr:colOff>304800</xdr:colOff>
      <xdr:row>141</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419100</xdr:colOff>
      <xdr:row>142</xdr:row>
      <xdr:rowOff>76200</xdr:rowOff>
    </xdr:from>
    <xdr:ext cx="1304925" cy="1828800"/>
    <xdr:pic>
      <xdr:nvPicPr>
        <xdr:cNvPr id="0" name="image206.png"/>
        <xdr:cNvPicPr preferRelativeResize="0"/>
      </xdr:nvPicPr>
      <xdr:blipFill>
        <a:blip cstate="print" r:embed="rId167"/>
        <a:stretch>
          <a:fillRect/>
        </a:stretch>
      </xdr:blipFill>
      <xdr:spPr>
        <a:prstGeom prst="rect">
          <a:avLst/>
        </a:prstGeom>
        <a:noFill/>
      </xdr:spPr>
    </xdr:pic>
    <xdr:clientData fLocksWithSheet="0"/>
  </xdr:oneCellAnchor>
  <xdr:oneCellAnchor>
    <xdr:from>
      <xdr:col>7</xdr:col>
      <xdr:colOff>304800</xdr:colOff>
      <xdr:row>142</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323850</xdr:colOff>
      <xdr:row>143</xdr:row>
      <xdr:rowOff>47625</xdr:rowOff>
    </xdr:from>
    <xdr:ext cx="1362075" cy="1905000"/>
    <xdr:pic>
      <xdr:nvPicPr>
        <xdr:cNvPr id="0" name="image172.png"/>
        <xdr:cNvPicPr preferRelativeResize="0"/>
      </xdr:nvPicPr>
      <xdr:blipFill>
        <a:blip cstate="print" r:embed="rId168"/>
        <a:stretch>
          <a:fillRect/>
        </a:stretch>
      </xdr:blipFill>
      <xdr:spPr>
        <a:prstGeom prst="rect">
          <a:avLst/>
        </a:prstGeom>
        <a:noFill/>
      </xdr:spPr>
    </xdr:pic>
    <xdr:clientData fLocksWithSheet="0"/>
  </xdr:oneCellAnchor>
  <xdr:oneCellAnchor>
    <xdr:from>
      <xdr:col>7</xdr:col>
      <xdr:colOff>304800</xdr:colOff>
      <xdr:row>143</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333375</xdr:colOff>
      <xdr:row>144</xdr:row>
      <xdr:rowOff>123825</xdr:rowOff>
    </xdr:from>
    <xdr:ext cx="1314450" cy="1866900"/>
    <xdr:pic>
      <xdr:nvPicPr>
        <xdr:cNvPr id="0" name="image183.png"/>
        <xdr:cNvPicPr preferRelativeResize="0"/>
      </xdr:nvPicPr>
      <xdr:blipFill>
        <a:blip cstate="print" r:embed="rId169"/>
        <a:stretch>
          <a:fillRect/>
        </a:stretch>
      </xdr:blipFill>
      <xdr:spPr>
        <a:prstGeom prst="rect">
          <a:avLst/>
        </a:prstGeom>
        <a:noFill/>
      </xdr:spPr>
    </xdr:pic>
    <xdr:clientData fLocksWithSheet="0"/>
  </xdr:oneCellAnchor>
  <xdr:oneCellAnchor>
    <xdr:from>
      <xdr:col>7</xdr:col>
      <xdr:colOff>304800</xdr:colOff>
      <xdr:row>144</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145</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146</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247650</xdr:colOff>
      <xdr:row>146</xdr:row>
      <xdr:rowOff>38100</xdr:rowOff>
    </xdr:from>
    <xdr:ext cx="1400175" cy="1914525"/>
    <xdr:pic>
      <xdr:nvPicPr>
        <xdr:cNvPr id="0" name="image205.png"/>
        <xdr:cNvPicPr preferRelativeResize="0"/>
      </xdr:nvPicPr>
      <xdr:blipFill>
        <a:blip cstate="print" r:embed="rId170"/>
        <a:stretch>
          <a:fillRect/>
        </a:stretch>
      </xdr:blipFill>
      <xdr:spPr>
        <a:prstGeom prst="rect">
          <a:avLst/>
        </a:prstGeom>
        <a:noFill/>
      </xdr:spPr>
    </xdr:pic>
    <xdr:clientData fLocksWithSheet="0"/>
  </xdr:oneCellAnchor>
  <xdr:oneCellAnchor>
    <xdr:from>
      <xdr:col>3</xdr:col>
      <xdr:colOff>247650</xdr:colOff>
      <xdr:row>147</xdr:row>
      <xdr:rowOff>133350</xdr:rowOff>
    </xdr:from>
    <xdr:ext cx="1362075" cy="1857375"/>
    <xdr:pic>
      <xdr:nvPicPr>
        <xdr:cNvPr id="0" name="image209.png"/>
        <xdr:cNvPicPr preferRelativeResize="0"/>
      </xdr:nvPicPr>
      <xdr:blipFill>
        <a:blip cstate="print" r:embed="rId171"/>
        <a:stretch>
          <a:fillRect/>
        </a:stretch>
      </xdr:blipFill>
      <xdr:spPr>
        <a:prstGeom prst="rect">
          <a:avLst/>
        </a:prstGeom>
        <a:noFill/>
      </xdr:spPr>
    </xdr:pic>
    <xdr:clientData fLocksWithSheet="0"/>
  </xdr:oneCellAnchor>
  <xdr:oneCellAnchor>
    <xdr:from>
      <xdr:col>7</xdr:col>
      <xdr:colOff>304800</xdr:colOff>
      <xdr:row>147</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7</xdr:col>
      <xdr:colOff>304800</xdr:colOff>
      <xdr:row>148</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342900</xdr:colOff>
      <xdr:row>148</xdr:row>
      <xdr:rowOff>28575</xdr:rowOff>
    </xdr:from>
    <xdr:ext cx="1390650" cy="1885950"/>
    <xdr:pic>
      <xdr:nvPicPr>
        <xdr:cNvPr id="0" name="image169.png"/>
        <xdr:cNvPicPr preferRelativeResize="0"/>
      </xdr:nvPicPr>
      <xdr:blipFill>
        <a:blip cstate="print" r:embed="rId172"/>
        <a:stretch>
          <a:fillRect/>
        </a:stretch>
      </xdr:blipFill>
      <xdr:spPr>
        <a:prstGeom prst="rect">
          <a:avLst/>
        </a:prstGeom>
        <a:noFill/>
      </xdr:spPr>
    </xdr:pic>
    <xdr:clientData fLocksWithSheet="0"/>
  </xdr:oneCellAnchor>
  <xdr:oneCellAnchor>
    <xdr:from>
      <xdr:col>3</xdr:col>
      <xdr:colOff>314325</xdr:colOff>
      <xdr:row>149</xdr:row>
      <xdr:rowOff>104775</xdr:rowOff>
    </xdr:from>
    <xdr:ext cx="1371600" cy="1847850"/>
    <xdr:pic>
      <xdr:nvPicPr>
        <xdr:cNvPr id="0" name="image166.png"/>
        <xdr:cNvPicPr preferRelativeResize="0"/>
      </xdr:nvPicPr>
      <xdr:blipFill>
        <a:blip cstate="print" r:embed="rId173"/>
        <a:stretch>
          <a:fillRect/>
        </a:stretch>
      </xdr:blipFill>
      <xdr:spPr>
        <a:prstGeom prst="rect">
          <a:avLst/>
        </a:prstGeom>
        <a:noFill/>
      </xdr:spPr>
    </xdr:pic>
    <xdr:clientData fLocksWithSheet="0"/>
  </xdr:oneCellAnchor>
  <xdr:oneCellAnchor>
    <xdr:from>
      <xdr:col>7</xdr:col>
      <xdr:colOff>304800</xdr:colOff>
      <xdr:row>149</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266700</xdr:colOff>
      <xdr:row>150</xdr:row>
      <xdr:rowOff>76200</xdr:rowOff>
    </xdr:from>
    <xdr:ext cx="1419225" cy="1876425"/>
    <xdr:pic>
      <xdr:nvPicPr>
        <xdr:cNvPr id="0" name="image174.png"/>
        <xdr:cNvPicPr preferRelativeResize="0"/>
      </xdr:nvPicPr>
      <xdr:blipFill>
        <a:blip cstate="print" r:embed="rId174"/>
        <a:stretch>
          <a:fillRect/>
        </a:stretch>
      </xdr:blipFill>
      <xdr:spPr>
        <a:prstGeom prst="rect">
          <a:avLst/>
        </a:prstGeom>
        <a:noFill/>
      </xdr:spPr>
    </xdr:pic>
    <xdr:clientData fLocksWithSheet="0"/>
  </xdr:oneCellAnchor>
  <xdr:oneCellAnchor>
    <xdr:from>
      <xdr:col>7</xdr:col>
      <xdr:colOff>304800</xdr:colOff>
      <xdr:row>150</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390525</xdr:colOff>
      <xdr:row>151</xdr:row>
      <xdr:rowOff>85725</xdr:rowOff>
    </xdr:from>
    <xdr:ext cx="1295400" cy="1866900"/>
    <xdr:pic>
      <xdr:nvPicPr>
        <xdr:cNvPr id="0" name="image185.png"/>
        <xdr:cNvPicPr preferRelativeResize="0"/>
      </xdr:nvPicPr>
      <xdr:blipFill>
        <a:blip cstate="print" r:embed="rId175"/>
        <a:stretch>
          <a:fillRect/>
        </a:stretch>
      </xdr:blipFill>
      <xdr:spPr>
        <a:prstGeom prst="rect">
          <a:avLst/>
        </a:prstGeom>
        <a:noFill/>
      </xdr:spPr>
    </xdr:pic>
    <xdr:clientData fLocksWithSheet="0"/>
  </xdr:oneCellAnchor>
  <xdr:oneCellAnchor>
    <xdr:from>
      <xdr:col>7</xdr:col>
      <xdr:colOff>304800</xdr:colOff>
      <xdr:row>151</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390525</xdr:colOff>
      <xdr:row>152</xdr:row>
      <xdr:rowOff>123825</xdr:rowOff>
    </xdr:from>
    <xdr:ext cx="1295400" cy="1828800"/>
    <xdr:pic>
      <xdr:nvPicPr>
        <xdr:cNvPr id="0" name="image187.png"/>
        <xdr:cNvPicPr preferRelativeResize="0"/>
      </xdr:nvPicPr>
      <xdr:blipFill>
        <a:blip cstate="print" r:embed="rId176"/>
        <a:stretch>
          <a:fillRect/>
        </a:stretch>
      </xdr:blipFill>
      <xdr:spPr>
        <a:prstGeom prst="rect">
          <a:avLst/>
        </a:prstGeom>
        <a:noFill/>
      </xdr:spPr>
    </xdr:pic>
    <xdr:clientData fLocksWithSheet="0"/>
  </xdr:oneCellAnchor>
  <xdr:oneCellAnchor>
    <xdr:from>
      <xdr:col>7</xdr:col>
      <xdr:colOff>304800</xdr:colOff>
      <xdr:row>152</xdr:row>
      <xdr:rowOff>76200</xdr:rowOff>
    </xdr:from>
    <xdr:ext cx="323850" cy="1781175"/>
    <xdr:pic>
      <xdr:nvPicPr>
        <xdr:cNvPr id="0" name="image143.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247650</xdr:colOff>
      <xdr:row>153</xdr:row>
      <xdr:rowOff>95250</xdr:rowOff>
    </xdr:from>
    <xdr:ext cx="1419225" cy="1819275"/>
    <xdr:pic>
      <xdr:nvPicPr>
        <xdr:cNvPr id="0" name="image188.png"/>
        <xdr:cNvPicPr preferRelativeResize="0"/>
      </xdr:nvPicPr>
      <xdr:blipFill>
        <a:blip cstate="print" r:embed="rId177"/>
        <a:stretch>
          <a:fillRect/>
        </a:stretch>
      </xdr:blipFill>
      <xdr:spPr>
        <a:prstGeom prst="rect">
          <a:avLst/>
        </a:prstGeom>
        <a:noFill/>
      </xdr:spPr>
    </xdr:pic>
    <xdr:clientData fLocksWithSheet="0"/>
  </xdr:oneCellAnchor>
  <xdr:oneCellAnchor>
    <xdr:from>
      <xdr:col>7</xdr:col>
      <xdr:colOff>314325</xdr:colOff>
      <xdr:row>153</xdr:row>
      <xdr:rowOff>47625</xdr:rowOff>
    </xdr:from>
    <xdr:ext cx="304800" cy="1666875"/>
    <xdr:pic>
      <xdr:nvPicPr>
        <xdr:cNvPr id="0" name="image177.png"/>
        <xdr:cNvPicPr preferRelativeResize="0"/>
      </xdr:nvPicPr>
      <xdr:blipFill>
        <a:blip cstate="print" r:embed="rId178"/>
        <a:stretch>
          <a:fillRect/>
        </a:stretch>
      </xdr:blipFill>
      <xdr:spPr>
        <a:prstGeom prst="rect">
          <a:avLst/>
        </a:prstGeom>
        <a:noFill/>
      </xdr:spPr>
    </xdr:pic>
    <xdr:clientData fLocksWithSheet="0"/>
  </xdr:oneCellAnchor>
  <xdr:oneCellAnchor>
    <xdr:from>
      <xdr:col>7</xdr:col>
      <xdr:colOff>314325</xdr:colOff>
      <xdr:row>154</xdr:row>
      <xdr:rowOff>47625</xdr:rowOff>
    </xdr:from>
    <xdr:ext cx="314325" cy="1657350"/>
    <xdr:pic>
      <xdr:nvPicPr>
        <xdr:cNvPr id="0" name="image177.png"/>
        <xdr:cNvPicPr preferRelativeResize="0"/>
      </xdr:nvPicPr>
      <xdr:blipFill>
        <a:blip cstate="print" r:embed="rId178"/>
        <a:stretch>
          <a:fillRect/>
        </a:stretch>
      </xdr:blipFill>
      <xdr:spPr>
        <a:prstGeom prst="rect">
          <a:avLst/>
        </a:prstGeom>
        <a:noFill/>
      </xdr:spPr>
    </xdr:pic>
    <xdr:clientData fLocksWithSheet="0"/>
  </xdr:oneCellAnchor>
  <xdr:oneCellAnchor>
    <xdr:from>
      <xdr:col>3</xdr:col>
      <xdr:colOff>447675</xdr:colOff>
      <xdr:row>154</xdr:row>
      <xdr:rowOff>66675</xdr:rowOff>
    </xdr:from>
    <xdr:ext cx="1066800" cy="1847850"/>
    <xdr:pic>
      <xdr:nvPicPr>
        <xdr:cNvPr id="0" name="image179.png"/>
        <xdr:cNvPicPr preferRelativeResize="0"/>
      </xdr:nvPicPr>
      <xdr:blipFill>
        <a:blip cstate="print" r:embed="rId179"/>
        <a:stretch>
          <a:fillRect/>
        </a:stretch>
      </xdr:blipFill>
      <xdr:spPr>
        <a:prstGeom prst="rect">
          <a:avLst/>
        </a:prstGeom>
        <a:noFill/>
      </xdr:spPr>
    </xdr:pic>
    <xdr:clientData fLocksWithSheet="0"/>
  </xdr:oneCellAnchor>
  <xdr:oneCellAnchor>
    <xdr:from>
      <xdr:col>3</xdr:col>
      <xdr:colOff>304800</xdr:colOff>
      <xdr:row>155</xdr:row>
      <xdr:rowOff>104775</xdr:rowOff>
    </xdr:from>
    <xdr:ext cx="1304925" cy="1819275"/>
    <xdr:pic>
      <xdr:nvPicPr>
        <xdr:cNvPr id="0" name="image191.png"/>
        <xdr:cNvPicPr preferRelativeResize="0"/>
      </xdr:nvPicPr>
      <xdr:blipFill>
        <a:blip cstate="print" r:embed="rId180"/>
        <a:stretch>
          <a:fillRect/>
        </a:stretch>
      </xdr:blipFill>
      <xdr:spPr>
        <a:prstGeom prst="rect">
          <a:avLst/>
        </a:prstGeom>
        <a:noFill/>
      </xdr:spPr>
    </xdr:pic>
    <xdr:clientData fLocksWithSheet="0"/>
  </xdr:oneCellAnchor>
  <xdr:oneCellAnchor>
    <xdr:from>
      <xdr:col>7</xdr:col>
      <xdr:colOff>314325</xdr:colOff>
      <xdr:row>155</xdr:row>
      <xdr:rowOff>47625</xdr:rowOff>
    </xdr:from>
    <xdr:ext cx="314325" cy="1657350"/>
    <xdr:pic>
      <xdr:nvPicPr>
        <xdr:cNvPr id="0" name="image177.png"/>
        <xdr:cNvPicPr preferRelativeResize="0"/>
      </xdr:nvPicPr>
      <xdr:blipFill>
        <a:blip cstate="print" r:embed="rId178"/>
        <a:stretch>
          <a:fillRect/>
        </a:stretch>
      </xdr:blipFill>
      <xdr:spPr>
        <a:prstGeom prst="rect">
          <a:avLst/>
        </a:prstGeom>
        <a:noFill/>
      </xdr:spPr>
    </xdr:pic>
    <xdr:clientData fLocksWithSheet="0"/>
  </xdr:oneCellAnchor>
  <xdr:oneCellAnchor>
    <xdr:from>
      <xdr:col>3</xdr:col>
      <xdr:colOff>352425</xdr:colOff>
      <xdr:row>156</xdr:row>
      <xdr:rowOff>66675</xdr:rowOff>
    </xdr:from>
    <xdr:ext cx="1219200" cy="1752600"/>
    <xdr:pic>
      <xdr:nvPicPr>
        <xdr:cNvPr id="0" name="image178.png"/>
        <xdr:cNvPicPr preferRelativeResize="0"/>
      </xdr:nvPicPr>
      <xdr:blipFill>
        <a:blip cstate="print" r:embed="rId181"/>
        <a:stretch>
          <a:fillRect/>
        </a:stretch>
      </xdr:blipFill>
      <xdr:spPr>
        <a:prstGeom prst="rect">
          <a:avLst/>
        </a:prstGeom>
        <a:noFill/>
      </xdr:spPr>
    </xdr:pic>
    <xdr:clientData fLocksWithSheet="0"/>
  </xdr:oneCellAnchor>
  <xdr:oneCellAnchor>
    <xdr:from>
      <xdr:col>7</xdr:col>
      <xdr:colOff>38100</xdr:colOff>
      <xdr:row>156</xdr:row>
      <xdr:rowOff>76200</xdr:rowOff>
    </xdr:from>
    <xdr:ext cx="352425" cy="1819275"/>
    <xdr:pic>
      <xdr:nvPicPr>
        <xdr:cNvPr id="0" name="image190.png"/>
        <xdr:cNvPicPr preferRelativeResize="0"/>
      </xdr:nvPicPr>
      <xdr:blipFill>
        <a:blip cstate="print" r:embed="rId182"/>
        <a:stretch>
          <a:fillRect/>
        </a:stretch>
      </xdr:blipFill>
      <xdr:spPr>
        <a:prstGeom prst="rect">
          <a:avLst/>
        </a:prstGeom>
        <a:noFill/>
      </xdr:spPr>
    </xdr:pic>
    <xdr:clientData fLocksWithSheet="0"/>
  </xdr:oneCellAnchor>
  <xdr:oneCellAnchor>
    <xdr:from>
      <xdr:col>7</xdr:col>
      <xdr:colOff>409575</xdr:colOff>
      <xdr:row>156</xdr:row>
      <xdr:rowOff>76200</xdr:rowOff>
    </xdr:from>
    <xdr:ext cx="361950" cy="1838325"/>
    <xdr:pic>
      <xdr:nvPicPr>
        <xdr:cNvPr id="0" name="image194.png"/>
        <xdr:cNvPicPr preferRelativeResize="0"/>
      </xdr:nvPicPr>
      <xdr:blipFill>
        <a:blip cstate="print" r:embed="rId183"/>
        <a:stretch>
          <a:fillRect/>
        </a:stretch>
      </xdr:blipFill>
      <xdr:spPr>
        <a:prstGeom prst="rect">
          <a:avLst/>
        </a:prstGeom>
        <a:noFill/>
      </xdr:spPr>
    </xdr:pic>
    <xdr:clientData fLocksWithSheet="0"/>
  </xdr:oneCellAnchor>
  <xdr:oneCellAnchor>
    <xdr:from>
      <xdr:col>3</xdr:col>
      <xdr:colOff>333375</xdr:colOff>
      <xdr:row>157</xdr:row>
      <xdr:rowOff>76200</xdr:rowOff>
    </xdr:from>
    <xdr:ext cx="1276350" cy="1790700"/>
    <xdr:pic>
      <xdr:nvPicPr>
        <xdr:cNvPr id="0" name="image180.png"/>
        <xdr:cNvPicPr preferRelativeResize="0"/>
      </xdr:nvPicPr>
      <xdr:blipFill>
        <a:blip cstate="print" r:embed="rId184"/>
        <a:stretch>
          <a:fillRect/>
        </a:stretch>
      </xdr:blipFill>
      <xdr:spPr>
        <a:prstGeom prst="rect">
          <a:avLst/>
        </a:prstGeom>
        <a:noFill/>
      </xdr:spPr>
    </xdr:pic>
    <xdr:clientData fLocksWithSheet="0"/>
  </xdr:oneCellAnchor>
  <xdr:oneCellAnchor>
    <xdr:from>
      <xdr:col>7</xdr:col>
      <xdr:colOff>38100</xdr:colOff>
      <xdr:row>157</xdr:row>
      <xdr:rowOff>76200</xdr:rowOff>
    </xdr:from>
    <xdr:ext cx="352425" cy="1819275"/>
    <xdr:pic>
      <xdr:nvPicPr>
        <xdr:cNvPr id="0" name="image190.png"/>
        <xdr:cNvPicPr preferRelativeResize="0"/>
      </xdr:nvPicPr>
      <xdr:blipFill>
        <a:blip cstate="print" r:embed="rId182"/>
        <a:stretch>
          <a:fillRect/>
        </a:stretch>
      </xdr:blipFill>
      <xdr:spPr>
        <a:prstGeom prst="rect">
          <a:avLst/>
        </a:prstGeom>
        <a:noFill/>
      </xdr:spPr>
    </xdr:pic>
    <xdr:clientData fLocksWithSheet="0"/>
  </xdr:oneCellAnchor>
  <xdr:oneCellAnchor>
    <xdr:from>
      <xdr:col>7</xdr:col>
      <xdr:colOff>409575</xdr:colOff>
      <xdr:row>157</xdr:row>
      <xdr:rowOff>76200</xdr:rowOff>
    </xdr:from>
    <xdr:ext cx="371475" cy="1847850"/>
    <xdr:pic>
      <xdr:nvPicPr>
        <xdr:cNvPr id="0" name="image194.png"/>
        <xdr:cNvPicPr preferRelativeResize="0"/>
      </xdr:nvPicPr>
      <xdr:blipFill>
        <a:blip cstate="print" r:embed="rId183"/>
        <a:stretch>
          <a:fillRect/>
        </a:stretch>
      </xdr:blipFill>
      <xdr:spPr>
        <a:prstGeom prst="rect">
          <a:avLst/>
        </a:prstGeom>
        <a:noFill/>
      </xdr:spPr>
    </xdr:pic>
    <xdr:clientData fLocksWithSheet="0"/>
  </xdr:oneCellAnchor>
  <xdr:oneCellAnchor>
    <xdr:from>
      <xdr:col>3</xdr:col>
      <xdr:colOff>228600</xdr:colOff>
      <xdr:row>158</xdr:row>
      <xdr:rowOff>76200</xdr:rowOff>
    </xdr:from>
    <xdr:ext cx="1457325" cy="1943100"/>
    <xdr:pic>
      <xdr:nvPicPr>
        <xdr:cNvPr id="0" name="image207.png"/>
        <xdr:cNvPicPr preferRelativeResize="0"/>
      </xdr:nvPicPr>
      <xdr:blipFill>
        <a:blip cstate="print" r:embed="rId185"/>
        <a:stretch>
          <a:fillRect/>
        </a:stretch>
      </xdr:blipFill>
      <xdr:spPr>
        <a:prstGeom prst="rect">
          <a:avLst/>
        </a:prstGeom>
        <a:noFill/>
      </xdr:spPr>
    </xdr:pic>
    <xdr:clientData fLocksWithSheet="0"/>
  </xdr:oneCellAnchor>
  <xdr:oneCellAnchor>
    <xdr:from>
      <xdr:col>7</xdr:col>
      <xdr:colOff>38100</xdr:colOff>
      <xdr:row>158</xdr:row>
      <xdr:rowOff>19050</xdr:rowOff>
    </xdr:from>
    <xdr:ext cx="352425" cy="1857375"/>
    <xdr:pic>
      <xdr:nvPicPr>
        <xdr:cNvPr id="0" name="image184.png"/>
        <xdr:cNvPicPr preferRelativeResize="0"/>
      </xdr:nvPicPr>
      <xdr:blipFill>
        <a:blip cstate="print" r:embed="rId186"/>
        <a:stretch>
          <a:fillRect/>
        </a:stretch>
      </xdr:blipFill>
      <xdr:spPr>
        <a:prstGeom prst="rect">
          <a:avLst/>
        </a:prstGeom>
        <a:noFill/>
      </xdr:spPr>
    </xdr:pic>
    <xdr:clientData fLocksWithSheet="0"/>
  </xdr:oneCellAnchor>
  <xdr:oneCellAnchor>
    <xdr:from>
      <xdr:col>7</xdr:col>
      <xdr:colOff>447675</xdr:colOff>
      <xdr:row>158</xdr:row>
      <xdr:rowOff>9525</xdr:rowOff>
    </xdr:from>
    <xdr:ext cx="361950" cy="1771650"/>
    <xdr:pic>
      <xdr:nvPicPr>
        <xdr:cNvPr id="0" name="image182.png"/>
        <xdr:cNvPicPr preferRelativeResize="0"/>
      </xdr:nvPicPr>
      <xdr:blipFill>
        <a:blip cstate="print" r:embed="rId187"/>
        <a:stretch>
          <a:fillRect/>
        </a:stretch>
      </xdr:blipFill>
      <xdr:spPr>
        <a:prstGeom prst="rect">
          <a:avLst/>
        </a:prstGeom>
        <a:noFill/>
      </xdr:spPr>
    </xdr:pic>
    <xdr:clientData fLocksWithSheet="0"/>
  </xdr:oneCellAnchor>
  <xdr:oneCellAnchor>
    <xdr:from>
      <xdr:col>7</xdr:col>
      <xdr:colOff>38100</xdr:colOff>
      <xdr:row>159</xdr:row>
      <xdr:rowOff>19050</xdr:rowOff>
    </xdr:from>
    <xdr:ext cx="342900" cy="1876425"/>
    <xdr:pic>
      <xdr:nvPicPr>
        <xdr:cNvPr id="0" name="image184.png"/>
        <xdr:cNvPicPr preferRelativeResize="0"/>
      </xdr:nvPicPr>
      <xdr:blipFill>
        <a:blip cstate="print" r:embed="rId186"/>
        <a:stretch>
          <a:fillRect/>
        </a:stretch>
      </xdr:blipFill>
      <xdr:spPr>
        <a:prstGeom prst="rect">
          <a:avLst/>
        </a:prstGeom>
        <a:noFill/>
      </xdr:spPr>
    </xdr:pic>
    <xdr:clientData fLocksWithSheet="0"/>
  </xdr:oneCellAnchor>
  <xdr:oneCellAnchor>
    <xdr:from>
      <xdr:col>7</xdr:col>
      <xdr:colOff>447675</xdr:colOff>
      <xdr:row>159</xdr:row>
      <xdr:rowOff>9525</xdr:rowOff>
    </xdr:from>
    <xdr:ext cx="352425" cy="1771650"/>
    <xdr:pic>
      <xdr:nvPicPr>
        <xdr:cNvPr id="0" name="image182.png"/>
        <xdr:cNvPicPr preferRelativeResize="0"/>
      </xdr:nvPicPr>
      <xdr:blipFill>
        <a:blip cstate="print" r:embed="rId187"/>
        <a:stretch>
          <a:fillRect/>
        </a:stretch>
      </xdr:blipFill>
      <xdr:spPr>
        <a:prstGeom prst="rect">
          <a:avLst/>
        </a:prstGeom>
        <a:noFill/>
      </xdr:spPr>
    </xdr:pic>
    <xdr:clientData fLocksWithSheet="0"/>
  </xdr:oneCellAnchor>
  <xdr:oneCellAnchor>
    <xdr:from>
      <xdr:col>3</xdr:col>
      <xdr:colOff>285750</xdr:colOff>
      <xdr:row>159</xdr:row>
      <xdr:rowOff>85725</xdr:rowOff>
    </xdr:from>
    <xdr:ext cx="1323975" cy="1828800"/>
    <xdr:pic>
      <xdr:nvPicPr>
        <xdr:cNvPr id="0" name="image211.png"/>
        <xdr:cNvPicPr preferRelativeResize="0"/>
      </xdr:nvPicPr>
      <xdr:blipFill>
        <a:blip cstate="print" r:embed="rId188"/>
        <a:stretch>
          <a:fillRect/>
        </a:stretch>
      </xdr:blipFill>
      <xdr:spPr>
        <a:prstGeom prst="rect">
          <a:avLst/>
        </a:prstGeom>
        <a:noFill/>
      </xdr:spPr>
    </xdr:pic>
    <xdr:clientData fLocksWithSheet="0"/>
  </xdr:oneCellAnchor>
  <xdr:oneCellAnchor>
    <xdr:from>
      <xdr:col>3</xdr:col>
      <xdr:colOff>295275</xdr:colOff>
      <xdr:row>160</xdr:row>
      <xdr:rowOff>104775</xdr:rowOff>
    </xdr:from>
    <xdr:ext cx="1276350" cy="1809750"/>
    <xdr:pic>
      <xdr:nvPicPr>
        <xdr:cNvPr id="0" name="image204.png"/>
        <xdr:cNvPicPr preferRelativeResize="0"/>
      </xdr:nvPicPr>
      <xdr:blipFill>
        <a:blip cstate="print" r:embed="rId189"/>
        <a:stretch>
          <a:fillRect/>
        </a:stretch>
      </xdr:blipFill>
      <xdr:spPr>
        <a:prstGeom prst="rect">
          <a:avLst/>
        </a:prstGeom>
        <a:noFill/>
      </xdr:spPr>
    </xdr:pic>
    <xdr:clientData fLocksWithSheet="0"/>
  </xdr:oneCellAnchor>
  <xdr:oneCellAnchor>
    <xdr:from>
      <xdr:col>7</xdr:col>
      <xdr:colOff>57150</xdr:colOff>
      <xdr:row>160</xdr:row>
      <xdr:rowOff>38100</xdr:rowOff>
    </xdr:from>
    <xdr:ext cx="257175" cy="1419225"/>
    <xdr:pic>
      <xdr:nvPicPr>
        <xdr:cNvPr id="0" name="image251.png"/>
        <xdr:cNvPicPr preferRelativeResize="0"/>
      </xdr:nvPicPr>
      <xdr:blipFill>
        <a:blip cstate="print" r:embed="rId190"/>
        <a:stretch>
          <a:fillRect/>
        </a:stretch>
      </xdr:blipFill>
      <xdr:spPr>
        <a:prstGeom prst="rect">
          <a:avLst/>
        </a:prstGeom>
        <a:noFill/>
      </xdr:spPr>
    </xdr:pic>
    <xdr:clientData fLocksWithSheet="0"/>
  </xdr:oneCellAnchor>
  <xdr:oneCellAnchor>
    <xdr:from>
      <xdr:col>7</xdr:col>
      <xdr:colOff>361950</xdr:colOff>
      <xdr:row>160</xdr:row>
      <xdr:rowOff>85725</xdr:rowOff>
    </xdr:from>
    <xdr:ext cx="295275" cy="1133475"/>
    <xdr:pic>
      <xdr:nvPicPr>
        <xdr:cNvPr id="0" name="image195.png"/>
        <xdr:cNvPicPr preferRelativeResize="0"/>
      </xdr:nvPicPr>
      <xdr:blipFill>
        <a:blip cstate="print" r:embed="rId191"/>
        <a:stretch>
          <a:fillRect/>
        </a:stretch>
      </xdr:blipFill>
      <xdr:spPr>
        <a:prstGeom prst="rect">
          <a:avLst/>
        </a:prstGeom>
        <a:noFill/>
      </xdr:spPr>
    </xdr:pic>
    <xdr:clientData fLocksWithSheet="0"/>
  </xdr:oneCellAnchor>
  <xdr:oneCellAnchor>
    <xdr:from>
      <xdr:col>7</xdr:col>
      <xdr:colOff>371475</xdr:colOff>
      <xdr:row>160</xdr:row>
      <xdr:rowOff>1276350</xdr:rowOff>
    </xdr:from>
    <xdr:ext cx="285750" cy="638175"/>
    <xdr:pic>
      <xdr:nvPicPr>
        <xdr:cNvPr id="0" name="image215.png"/>
        <xdr:cNvPicPr preferRelativeResize="0"/>
      </xdr:nvPicPr>
      <xdr:blipFill>
        <a:blip cstate="print" r:embed="rId192"/>
        <a:stretch>
          <a:fillRect/>
        </a:stretch>
      </xdr:blipFill>
      <xdr:spPr>
        <a:prstGeom prst="rect">
          <a:avLst/>
        </a:prstGeom>
        <a:noFill/>
      </xdr:spPr>
    </xdr:pic>
    <xdr:clientData fLocksWithSheet="0"/>
  </xdr:oneCellAnchor>
  <xdr:oneCellAnchor>
    <xdr:from>
      <xdr:col>7</xdr:col>
      <xdr:colOff>57150</xdr:colOff>
      <xdr:row>161</xdr:row>
      <xdr:rowOff>38100</xdr:rowOff>
    </xdr:from>
    <xdr:ext cx="257175" cy="1409700"/>
    <xdr:pic>
      <xdr:nvPicPr>
        <xdr:cNvPr id="0" name="image251.png"/>
        <xdr:cNvPicPr preferRelativeResize="0"/>
      </xdr:nvPicPr>
      <xdr:blipFill>
        <a:blip cstate="print" r:embed="rId190"/>
        <a:stretch>
          <a:fillRect/>
        </a:stretch>
      </xdr:blipFill>
      <xdr:spPr>
        <a:prstGeom prst="rect">
          <a:avLst/>
        </a:prstGeom>
        <a:noFill/>
      </xdr:spPr>
    </xdr:pic>
    <xdr:clientData fLocksWithSheet="0"/>
  </xdr:oneCellAnchor>
  <xdr:oneCellAnchor>
    <xdr:from>
      <xdr:col>7</xdr:col>
      <xdr:colOff>361950</xdr:colOff>
      <xdr:row>161</xdr:row>
      <xdr:rowOff>85725</xdr:rowOff>
    </xdr:from>
    <xdr:ext cx="314325" cy="1133475"/>
    <xdr:pic>
      <xdr:nvPicPr>
        <xdr:cNvPr id="0" name="image195.png"/>
        <xdr:cNvPicPr preferRelativeResize="0"/>
      </xdr:nvPicPr>
      <xdr:blipFill>
        <a:blip cstate="print" r:embed="rId191"/>
        <a:stretch>
          <a:fillRect/>
        </a:stretch>
      </xdr:blipFill>
      <xdr:spPr>
        <a:prstGeom prst="rect">
          <a:avLst/>
        </a:prstGeom>
        <a:noFill/>
      </xdr:spPr>
    </xdr:pic>
    <xdr:clientData fLocksWithSheet="0"/>
  </xdr:oneCellAnchor>
  <xdr:oneCellAnchor>
    <xdr:from>
      <xdr:col>7</xdr:col>
      <xdr:colOff>371475</xdr:colOff>
      <xdr:row>161</xdr:row>
      <xdr:rowOff>1276350</xdr:rowOff>
    </xdr:from>
    <xdr:ext cx="295275" cy="647700"/>
    <xdr:pic>
      <xdr:nvPicPr>
        <xdr:cNvPr id="0" name="image215.png"/>
        <xdr:cNvPicPr preferRelativeResize="0"/>
      </xdr:nvPicPr>
      <xdr:blipFill>
        <a:blip cstate="print" r:embed="rId192"/>
        <a:stretch>
          <a:fillRect/>
        </a:stretch>
      </xdr:blipFill>
      <xdr:spPr>
        <a:prstGeom prst="rect">
          <a:avLst/>
        </a:prstGeom>
        <a:noFill/>
      </xdr:spPr>
    </xdr:pic>
    <xdr:clientData fLocksWithSheet="0"/>
  </xdr:oneCellAnchor>
  <xdr:oneCellAnchor>
    <xdr:from>
      <xdr:col>3</xdr:col>
      <xdr:colOff>323850</xdr:colOff>
      <xdr:row>161</xdr:row>
      <xdr:rowOff>114300</xdr:rowOff>
    </xdr:from>
    <xdr:ext cx="1362075" cy="1838325"/>
    <xdr:pic>
      <xdr:nvPicPr>
        <xdr:cNvPr id="0" name="image193.png"/>
        <xdr:cNvPicPr preferRelativeResize="0"/>
      </xdr:nvPicPr>
      <xdr:blipFill>
        <a:blip cstate="print" r:embed="rId193"/>
        <a:stretch>
          <a:fillRect/>
        </a:stretch>
      </xdr:blipFill>
      <xdr:spPr>
        <a:prstGeom prst="rect">
          <a:avLst/>
        </a:prstGeom>
        <a:noFill/>
      </xdr:spPr>
    </xdr:pic>
    <xdr:clientData fLocksWithSheet="0"/>
  </xdr:oneCellAnchor>
  <xdr:oneCellAnchor>
    <xdr:from>
      <xdr:col>3</xdr:col>
      <xdr:colOff>247650</xdr:colOff>
      <xdr:row>162</xdr:row>
      <xdr:rowOff>47625</xdr:rowOff>
    </xdr:from>
    <xdr:ext cx="1419225" cy="1885950"/>
    <xdr:pic>
      <xdr:nvPicPr>
        <xdr:cNvPr id="0" name="image197.png"/>
        <xdr:cNvPicPr preferRelativeResize="0"/>
      </xdr:nvPicPr>
      <xdr:blipFill>
        <a:blip cstate="print" r:embed="rId194"/>
        <a:stretch>
          <a:fillRect/>
        </a:stretch>
      </xdr:blipFill>
      <xdr:spPr>
        <a:prstGeom prst="rect">
          <a:avLst/>
        </a:prstGeom>
        <a:noFill/>
      </xdr:spPr>
    </xdr:pic>
    <xdr:clientData fLocksWithSheet="0"/>
  </xdr:oneCellAnchor>
  <xdr:oneCellAnchor>
    <xdr:from>
      <xdr:col>7</xdr:col>
      <xdr:colOff>285750</xdr:colOff>
      <xdr:row>162</xdr:row>
      <xdr:rowOff>104775</xdr:rowOff>
    </xdr:from>
    <xdr:ext cx="333375" cy="1733550"/>
    <xdr:pic>
      <xdr:nvPicPr>
        <xdr:cNvPr id="0" name="image196.png"/>
        <xdr:cNvPicPr preferRelativeResize="0"/>
      </xdr:nvPicPr>
      <xdr:blipFill>
        <a:blip cstate="print" r:embed="rId195"/>
        <a:stretch>
          <a:fillRect/>
        </a:stretch>
      </xdr:blipFill>
      <xdr:spPr>
        <a:prstGeom prst="rect">
          <a:avLst/>
        </a:prstGeom>
        <a:noFill/>
      </xdr:spPr>
    </xdr:pic>
    <xdr:clientData fLocksWithSheet="0"/>
  </xdr:oneCellAnchor>
  <xdr:oneCellAnchor>
    <xdr:from>
      <xdr:col>7</xdr:col>
      <xdr:colOff>285750</xdr:colOff>
      <xdr:row>163</xdr:row>
      <xdr:rowOff>104775</xdr:rowOff>
    </xdr:from>
    <xdr:ext cx="333375" cy="1743075"/>
    <xdr:pic>
      <xdr:nvPicPr>
        <xdr:cNvPr id="0" name="image196.png"/>
        <xdr:cNvPicPr preferRelativeResize="0"/>
      </xdr:nvPicPr>
      <xdr:blipFill>
        <a:blip cstate="print" r:embed="rId195"/>
        <a:stretch>
          <a:fillRect/>
        </a:stretch>
      </xdr:blipFill>
      <xdr:spPr>
        <a:prstGeom prst="rect">
          <a:avLst/>
        </a:prstGeom>
        <a:noFill/>
      </xdr:spPr>
    </xdr:pic>
    <xdr:clientData fLocksWithSheet="0"/>
  </xdr:oneCellAnchor>
  <xdr:oneCellAnchor>
    <xdr:from>
      <xdr:col>3</xdr:col>
      <xdr:colOff>314325</xdr:colOff>
      <xdr:row>163</xdr:row>
      <xdr:rowOff>38100</xdr:rowOff>
    </xdr:from>
    <xdr:ext cx="1352550" cy="1914525"/>
    <xdr:pic>
      <xdr:nvPicPr>
        <xdr:cNvPr id="0" name="image218.png"/>
        <xdr:cNvPicPr preferRelativeResize="0"/>
      </xdr:nvPicPr>
      <xdr:blipFill>
        <a:blip cstate="print" r:embed="rId196"/>
        <a:stretch>
          <a:fillRect/>
        </a:stretch>
      </xdr:blipFill>
      <xdr:spPr>
        <a:prstGeom prst="rect">
          <a:avLst/>
        </a:prstGeom>
        <a:noFill/>
      </xdr:spPr>
    </xdr:pic>
    <xdr:clientData fLocksWithSheet="0"/>
  </xdr:oneCellAnchor>
  <xdr:oneCellAnchor>
    <xdr:from>
      <xdr:col>3</xdr:col>
      <xdr:colOff>266700</xdr:colOff>
      <xdr:row>164</xdr:row>
      <xdr:rowOff>76200</xdr:rowOff>
    </xdr:from>
    <xdr:ext cx="1266825" cy="1781175"/>
    <xdr:pic>
      <xdr:nvPicPr>
        <xdr:cNvPr id="0" name="image198.png"/>
        <xdr:cNvPicPr preferRelativeResize="0"/>
      </xdr:nvPicPr>
      <xdr:blipFill>
        <a:blip cstate="print" r:embed="rId197"/>
        <a:stretch>
          <a:fillRect/>
        </a:stretch>
      </xdr:blipFill>
      <xdr:spPr>
        <a:prstGeom prst="rect">
          <a:avLst/>
        </a:prstGeom>
        <a:noFill/>
      </xdr:spPr>
    </xdr:pic>
    <xdr:clientData fLocksWithSheet="0"/>
  </xdr:oneCellAnchor>
  <xdr:oneCellAnchor>
    <xdr:from>
      <xdr:col>7</xdr:col>
      <xdr:colOff>285750</xdr:colOff>
      <xdr:row>164</xdr:row>
      <xdr:rowOff>104775</xdr:rowOff>
    </xdr:from>
    <xdr:ext cx="333375" cy="1743075"/>
    <xdr:pic>
      <xdr:nvPicPr>
        <xdr:cNvPr id="0" name="image196.png"/>
        <xdr:cNvPicPr preferRelativeResize="0"/>
      </xdr:nvPicPr>
      <xdr:blipFill>
        <a:blip cstate="print" r:embed="rId195"/>
        <a:stretch>
          <a:fillRect/>
        </a:stretch>
      </xdr:blipFill>
      <xdr:spPr>
        <a:prstGeom prst="rect">
          <a:avLst/>
        </a:prstGeom>
        <a:noFill/>
      </xdr:spPr>
    </xdr:pic>
    <xdr:clientData fLocksWithSheet="0"/>
  </xdr:oneCellAnchor>
  <xdr:oneCellAnchor>
    <xdr:from>
      <xdr:col>3</xdr:col>
      <xdr:colOff>314325</xdr:colOff>
      <xdr:row>165</xdr:row>
      <xdr:rowOff>114300</xdr:rowOff>
    </xdr:from>
    <xdr:ext cx="1295400" cy="1847850"/>
    <xdr:pic>
      <xdr:nvPicPr>
        <xdr:cNvPr id="0" name="image219.png"/>
        <xdr:cNvPicPr preferRelativeResize="0"/>
      </xdr:nvPicPr>
      <xdr:blipFill>
        <a:blip cstate="print" r:embed="rId198"/>
        <a:stretch>
          <a:fillRect/>
        </a:stretch>
      </xdr:blipFill>
      <xdr:spPr>
        <a:prstGeom prst="rect">
          <a:avLst/>
        </a:prstGeom>
        <a:noFill/>
      </xdr:spPr>
    </xdr:pic>
    <xdr:clientData fLocksWithSheet="0"/>
  </xdr:oneCellAnchor>
  <xdr:oneCellAnchor>
    <xdr:from>
      <xdr:col>7</xdr:col>
      <xdr:colOff>285750</xdr:colOff>
      <xdr:row>165</xdr:row>
      <xdr:rowOff>104775</xdr:rowOff>
    </xdr:from>
    <xdr:ext cx="333375" cy="1743075"/>
    <xdr:pic>
      <xdr:nvPicPr>
        <xdr:cNvPr id="0" name="image196.png"/>
        <xdr:cNvPicPr preferRelativeResize="0"/>
      </xdr:nvPicPr>
      <xdr:blipFill>
        <a:blip cstate="print" r:embed="rId195"/>
        <a:stretch>
          <a:fillRect/>
        </a:stretch>
      </xdr:blipFill>
      <xdr:spPr>
        <a:prstGeom prst="rect">
          <a:avLst/>
        </a:prstGeom>
        <a:noFill/>
      </xdr:spPr>
    </xdr:pic>
    <xdr:clientData fLocksWithSheet="0"/>
  </xdr:oneCellAnchor>
  <xdr:oneCellAnchor>
    <xdr:from>
      <xdr:col>3</xdr:col>
      <xdr:colOff>266700</xdr:colOff>
      <xdr:row>166</xdr:row>
      <xdr:rowOff>85725</xdr:rowOff>
    </xdr:from>
    <xdr:ext cx="1333500" cy="1857375"/>
    <xdr:pic>
      <xdr:nvPicPr>
        <xdr:cNvPr id="0" name="image244.png"/>
        <xdr:cNvPicPr preferRelativeResize="0"/>
      </xdr:nvPicPr>
      <xdr:blipFill>
        <a:blip cstate="print" r:embed="rId199"/>
        <a:stretch>
          <a:fillRect/>
        </a:stretch>
      </xdr:blipFill>
      <xdr:spPr>
        <a:prstGeom prst="rect">
          <a:avLst/>
        </a:prstGeom>
        <a:noFill/>
      </xdr:spPr>
    </xdr:pic>
    <xdr:clientData fLocksWithSheet="0"/>
  </xdr:oneCellAnchor>
  <xdr:oneCellAnchor>
    <xdr:from>
      <xdr:col>7</xdr:col>
      <xdr:colOff>57150</xdr:colOff>
      <xdr:row>166</xdr:row>
      <xdr:rowOff>66675</xdr:rowOff>
    </xdr:from>
    <xdr:ext cx="295275" cy="1581150"/>
    <xdr:pic>
      <xdr:nvPicPr>
        <xdr:cNvPr id="0" name="image202.png"/>
        <xdr:cNvPicPr preferRelativeResize="0"/>
      </xdr:nvPicPr>
      <xdr:blipFill>
        <a:blip cstate="print" r:embed="rId200"/>
        <a:stretch>
          <a:fillRect/>
        </a:stretch>
      </xdr:blipFill>
      <xdr:spPr>
        <a:prstGeom prst="rect">
          <a:avLst/>
        </a:prstGeom>
        <a:noFill/>
      </xdr:spPr>
    </xdr:pic>
    <xdr:clientData fLocksWithSheet="0"/>
  </xdr:oneCellAnchor>
  <xdr:oneCellAnchor>
    <xdr:from>
      <xdr:col>7</xdr:col>
      <xdr:colOff>495300</xdr:colOff>
      <xdr:row>166</xdr:row>
      <xdr:rowOff>38100</xdr:rowOff>
    </xdr:from>
    <xdr:ext cx="314325" cy="1628775"/>
    <xdr:pic>
      <xdr:nvPicPr>
        <xdr:cNvPr id="0" name="image200.png"/>
        <xdr:cNvPicPr preferRelativeResize="0"/>
      </xdr:nvPicPr>
      <xdr:blipFill>
        <a:blip cstate="print" r:embed="rId201"/>
        <a:stretch>
          <a:fillRect/>
        </a:stretch>
      </xdr:blipFill>
      <xdr:spPr>
        <a:prstGeom prst="rect">
          <a:avLst/>
        </a:prstGeom>
        <a:noFill/>
      </xdr:spPr>
    </xdr:pic>
    <xdr:clientData fLocksWithSheet="0"/>
  </xdr:oneCellAnchor>
  <xdr:oneCellAnchor>
    <xdr:from>
      <xdr:col>3</xdr:col>
      <xdr:colOff>285750</xdr:colOff>
      <xdr:row>167</xdr:row>
      <xdr:rowOff>104775</xdr:rowOff>
    </xdr:from>
    <xdr:ext cx="1343025" cy="1866900"/>
    <xdr:pic>
      <xdr:nvPicPr>
        <xdr:cNvPr id="0" name="image228.png"/>
        <xdr:cNvPicPr preferRelativeResize="0"/>
      </xdr:nvPicPr>
      <xdr:blipFill>
        <a:blip cstate="print" r:embed="rId202"/>
        <a:stretch>
          <a:fillRect/>
        </a:stretch>
      </xdr:blipFill>
      <xdr:spPr>
        <a:prstGeom prst="rect">
          <a:avLst/>
        </a:prstGeom>
        <a:noFill/>
      </xdr:spPr>
    </xdr:pic>
    <xdr:clientData fLocksWithSheet="0"/>
  </xdr:oneCellAnchor>
  <xdr:oneCellAnchor>
    <xdr:from>
      <xdr:col>7</xdr:col>
      <xdr:colOff>57150</xdr:colOff>
      <xdr:row>167</xdr:row>
      <xdr:rowOff>66675</xdr:rowOff>
    </xdr:from>
    <xdr:ext cx="285750" cy="1581150"/>
    <xdr:pic>
      <xdr:nvPicPr>
        <xdr:cNvPr id="0" name="image202.png"/>
        <xdr:cNvPicPr preferRelativeResize="0"/>
      </xdr:nvPicPr>
      <xdr:blipFill>
        <a:blip cstate="print" r:embed="rId200"/>
        <a:stretch>
          <a:fillRect/>
        </a:stretch>
      </xdr:blipFill>
      <xdr:spPr>
        <a:prstGeom prst="rect">
          <a:avLst/>
        </a:prstGeom>
        <a:noFill/>
      </xdr:spPr>
    </xdr:pic>
    <xdr:clientData fLocksWithSheet="0"/>
  </xdr:oneCellAnchor>
  <xdr:oneCellAnchor>
    <xdr:from>
      <xdr:col>7</xdr:col>
      <xdr:colOff>495300</xdr:colOff>
      <xdr:row>167</xdr:row>
      <xdr:rowOff>38100</xdr:rowOff>
    </xdr:from>
    <xdr:ext cx="304800" cy="1628775"/>
    <xdr:pic>
      <xdr:nvPicPr>
        <xdr:cNvPr id="0" name="image200.png"/>
        <xdr:cNvPicPr preferRelativeResize="0"/>
      </xdr:nvPicPr>
      <xdr:blipFill>
        <a:blip cstate="print" r:embed="rId201"/>
        <a:stretch>
          <a:fillRect/>
        </a:stretch>
      </xdr:blipFill>
      <xdr:spPr>
        <a:prstGeom prst="rect">
          <a:avLst/>
        </a:prstGeom>
        <a:noFill/>
      </xdr:spPr>
    </xdr:pic>
    <xdr:clientData fLocksWithSheet="0"/>
  </xdr:oneCellAnchor>
  <xdr:oneCellAnchor>
    <xdr:from>
      <xdr:col>3</xdr:col>
      <xdr:colOff>409575</xdr:colOff>
      <xdr:row>168</xdr:row>
      <xdr:rowOff>85725</xdr:rowOff>
    </xdr:from>
    <xdr:ext cx="1152525" cy="1866900"/>
    <xdr:pic>
      <xdr:nvPicPr>
        <xdr:cNvPr id="0" name="image201.png"/>
        <xdr:cNvPicPr preferRelativeResize="0"/>
      </xdr:nvPicPr>
      <xdr:blipFill>
        <a:blip cstate="print" r:embed="rId203"/>
        <a:stretch>
          <a:fillRect/>
        </a:stretch>
      </xdr:blipFill>
      <xdr:spPr>
        <a:prstGeom prst="rect">
          <a:avLst/>
        </a:prstGeom>
        <a:noFill/>
      </xdr:spPr>
    </xdr:pic>
    <xdr:clientData fLocksWithSheet="0"/>
  </xdr:oneCellAnchor>
  <xdr:oneCellAnchor>
    <xdr:from>
      <xdr:col>7</xdr:col>
      <xdr:colOff>152400</xdr:colOff>
      <xdr:row>168</xdr:row>
      <xdr:rowOff>609600</xdr:rowOff>
    </xdr:from>
    <xdr:ext cx="466725" cy="447675"/>
    <xdr:pic>
      <xdr:nvPicPr>
        <xdr:cNvPr id="0" name="image203.png"/>
        <xdr:cNvPicPr preferRelativeResize="0"/>
      </xdr:nvPicPr>
      <xdr:blipFill>
        <a:blip cstate="print" r:embed="rId204"/>
        <a:stretch>
          <a:fillRect/>
        </a:stretch>
      </xdr:blipFill>
      <xdr:spPr>
        <a:prstGeom prst="rect">
          <a:avLst/>
        </a:prstGeom>
        <a:noFill/>
      </xdr:spPr>
    </xdr:pic>
    <xdr:clientData fLocksWithSheet="0"/>
  </xdr:oneCellAnchor>
  <xdr:oneCellAnchor>
    <xdr:from>
      <xdr:col>7</xdr:col>
      <xdr:colOff>152400</xdr:colOff>
      <xdr:row>169</xdr:row>
      <xdr:rowOff>609600</xdr:rowOff>
    </xdr:from>
    <xdr:ext cx="485775" cy="447675"/>
    <xdr:pic>
      <xdr:nvPicPr>
        <xdr:cNvPr id="0" name="image203.png"/>
        <xdr:cNvPicPr preferRelativeResize="0"/>
      </xdr:nvPicPr>
      <xdr:blipFill>
        <a:blip cstate="print" r:embed="rId204"/>
        <a:stretch>
          <a:fillRect/>
        </a:stretch>
      </xdr:blipFill>
      <xdr:spPr>
        <a:prstGeom prst="rect">
          <a:avLst/>
        </a:prstGeom>
        <a:noFill/>
      </xdr:spPr>
    </xdr:pic>
    <xdr:clientData fLocksWithSheet="0"/>
  </xdr:oneCellAnchor>
  <xdr:oneCellAnchor>
    <xdr:from>
      <xdr:col>3</xdr:col>
      <xdr:colOff>333375</xdr:colOff>
      <xdr:row>170</xdr:row>
      <xdr:rowOff>85725</xdr:rowOff>
    </xdr:from>
    <xdr:ext cx="1200150" cy="1714500"/>
    <xdr:pic>
      <xdr:nvPicPr>
        <xdr:cNvPr id="0" name="image220.png"/>
        <xdr:cNvPicPr preferRelativeResize="0"/>
      </xdr:nvPicPr>
      <xdr:blipFill>
        <a:blip cstate="print" r:embed="rId205"/>
        <a:stretch>
          <a:fillRect/>
        </a:stretch>
      </xdr:blipFill>
      <xdr:spPr>
        <a:prstGeom prst="rect">
          <a:avLst/>
        </a:prstGeom>
        <a:noFill/>
      </xdr:spPr>
    </xdr:pic>
    <xdr:clientData fLocksWithSheet="0"/>
  </xdr:oneCellAnchor>
  <xdr:oneCellAnchor>
    <xdr:from>
      <xdr:col>7</xdr:col>
      <xdr:colOff>266700</xdr:colOff>
      <xdr:row>170</xdr:row>
      <xdr:rowOff>314325</xdr:rowOff>
    </xdr:from>
    <xdr:ext cx="381000" cy="1066800"/>
    <xdr:pic>
      <xdr:nvPicPr>
        <xdr:cNvPr id="0" name="image208.png"/>
        <xdr:cNvPicPr preferRelativeResize="0"/>
      </xdr:nvPicPr>
      <xdr:blipFill>
        <a:blip cstate="print" r:embed="rId206"/>
        <a:stretch>
          <a:fillRect/>
        </a:stretch>
      </xdr:blipFill>
      <xdr:spPr>
        <a:prstGeom prst="rect">
          <a:avLst/>
        </a:prstGeom>
        <a:noFill/>
      </xdr:spPr>
    </xdr:pic>
    <xdr:clientData fLocksWithSheet="0"/>
  </xdr:oneCellAnchor>
  <xdr:oneCellAnchor>
    <xdr:from>
      <xdr:col>3</xdr:col>
      <xdr:colOff>361950</xdr:colOff>
      <xdr:row>171</xdr:row>
      <xdr:rowOff>57150</xdr:rowOff>
    </xdr:from>
    <xdr:ext cx="1228725" cy="1743075"/>
    <xdr:pic>
      <xdr:nvPicPr>
        <xdr:cNvPr id="0" name="image250.png"/>
        <xdr:cNvPicPr preferRelativeResize="0"/>
      </xdr:nvPicPr>
      <xdr:blipFill>
        <a:blip cstate="print" r:embed="rId207"/>
        <a:stretch>
          <a:fillRect/>
        </a:stretch>
      </xdr:blipFill>
      <xdr:spPr>
        <a:prstGeom prst="rect">
          <a:avLst/>
        </a:prstGeom>
        <a:noFill/>
      </xdr:spPr>
    </xdr:pic>
    <xdr:clientData fLocksWithSheet="0"/>
  </xdr:oneCellAnchor>
  <xdr:oneCellAnchor>
    <xdr:from>
      <xdr:col>7</xdr:col>
      <xdr:colOff>228600</xdr:colOff>
      <xdr:row>171</xdr:row>
      <xdr:rowOff>247650</xdr:rowOff>
    </xdr:from>
    <xdr:ext cx="428625" cy="1209675"/>
    <xdr:pic>
      <xdr:nvPicPr>
        <xdr:cNvPr id="0" name="image210.png"/>
        <xdr:cNvPicPr preferRelativeResize="0"/>
      </xdr:nvPicPr>
      <xdr:blipFill>
        <a:blip cstate="print" r:embed="rId208"/>
        <a:stretch>
          <a:fillRect/>
        </a:stretch>
      </xdr:blipFill>
      <xdr:spPr>
        <a:prstGeom prst="rect">
          <a:avLst/>
        </a:prstGeom>
        <a:noFill/>
      </xdr:spPr>
    </xdr:pic>
    <xdr:clientData fLocksWithSheet="0"/>
  </xdr:oneCellAnchor>
  <xdr:oneCellAnchor>
    <xdr:from>
      <xdr:col>3</xdr:col>
      <xdr:colOff>419100</xdr:colOff>
      <xdr:row>172</xdr:row>
      <xdr:rowOff>57150</xdr:rowOff>
    </xdr:from>
    <xdr:ext cx="1190625" cy="1771650"/>
    <xdr:pic>
      <xdr:nvPicPr>
        <xdr:cNvPr id="0" name="image221.png"/>
        <xdr:cNvPicPr preferRelativeResize="0"/>
      </xdr:nvPicPr>
      <xdr:blipFill>
        <a:blip cstate="print" r:embed="rId209"/>
        <a:stretch>
          <a:fillRect/>
        </a:stretch>
      </xdr:blipFill>
      <xdr:spPr>
        <a:prstGeom prst="rect">
          <a:avLst/>
        </a:prstGeom>
        <a:noFill/>
      </xdr:spPr>
    </xdr:pic>
    <xdr:clientData fLocksWithSheet="0"/>
  </xdr:oneCellAnchor>
  <xdr:oneCellAnchor>
    <xdr:from>
      <xdr:col>7</xdr:col>
      <xdr:colOff>228600</xdr:colOff>
      <xdr:row>172</xdr:row>
      <xdr:rowOff>342900</xdr:rowOff>
    </xdr:from>
    <xdr:ext cx="419100" cy="771525"/>
    <xdr:pic>
      <xdr:nvPicPr>
        <xdr:cNvPr id="0" name="image223.png"/>
        <xdr:cNvPicPr preferRelativeResize="0"/>
      </xdr:nvPicPr>
      <xdr:blipFill>
        <a:blip cstate="print" r:embed="rId210"/>
        <a:stretch>
          <a:fillRect/>
        </a:stretch>
      </xdr:blipFill>
      <xdr:spPr>
        <a:prstGeom prst="rect">
          <a:avLst/>
        </a:prstGeom>
        <a:noFill/>
      </xdr:spPr>
    </xdr:pic>
    <xdr:clientData fLocksWithSheet="0"/>
  </xdr:oneCellAnchor>
  <xdr:oneCellAnchor>
    <xdr:from>
      <xdr:col>3</xdr:col>
      <xdr:colOff>428625</xdr:colOff>
      <xdr:row>173</xdr:row>
      <xdr:rowOff>66675</xdr:rowOff>
    </xdr:from>
    <xdr:ext cx="1028700" cy="1847850"/>
    <xdr:pic>
      <xdr:nvPicPr>
        <xdr:cNvPr id="0" name="image214.png"/>
        <xdr:cNvPicPr preferRelativeResize="0"/>
      </xdr:nvPicPr>
      <xdr:blipFill>
        <a:blip cstate="print" r:embed="rId211"/>
        <a:stretch>
          <a:fillRect/>
        </a:stretch>
      </xdr:blipFill>
      <xdr:spPr>
        <a:prstGeom prst="rect">
          <a:avLst/>
        </a:prstGeom>
        <a:noFill/>
      </xdr:spPr>
    </xdr:pic>
    <xdr:clientData fLocksWithSheet="0"/>
  </xdr:oneCellAnchor>
  <xdr:oneCellAnchor>
    <xdr:from>
      <xdr:col>7</xdr:col>
      <xdr:colOff>238125</xdr:colOff>
      <xdr:row>173</xdr:row>
      <xdr:rowOff>285750</xdr:rowOff>
    </xdr:from>
    <xdr:ext cx="419100" cy="1095375"/>
    <xdr:pic>
      <xdr:nvPicPr>
        <xdr:cNvPr id="0" name="image213.png"/>
        <xdr:cNvPicPr preferRelativeResize="0"/>
      </xdr:nvPicPr>
      <xdr:blipFill>
        <a:blip cstate="print" r:embed="rId212"/>
        <a:stretch>
          <a:fillRect/>
        </a:stretch>
      </xdr:blipFill>
      <xdr:spPr>
        <a:prstGeom prst="rect">
          <a:avLst/>
        </a:prstGeom>
        <a:noFill/>
      </xdr:spPr>
    </xdr:pic>
    <xdr:clientData fLocksWithSheet="0"/>
  </xdr:oneCellAnchor>
  <xdr:oneCellAnchor>
    <xdr:from>
      <xdr:col>3</xdr:col>
      <xdr:colOff>457200</xdr:colOff>
      <xdr:row>174</xdr:row>
      <xdr:rowOff>95250</xdr:rowOff>
    </xdr:from>
    <xdr:ext cx="1028700" cy="1924050"/>
    <xdr:pic>
      <xdr:nvPicPr>
        <xdr:cNvPr id="0" name="image226.png"/>
        <xdr:cNvPicPr preferRelativeResize="0"/>
      </xdr:nvPicPr>
      <xdr:blipFill>
        <a:blip cstate="print" r:embed="rId213"/>
        <a:stretch>
          <a:fillRect/>
        </a:stretch>
      </xdr:blipFill>
      <xdr:spPr>
        <a:prstGeom prst="rect">
          <a:avLst/>
        </a:prstGeom>
        <a:noFill/>
      </xdr:spPr>
    </xdr:pic>
    <xdr:clientData fLocksWithSheet="0"/>
  </xdr:oneCellAnchor>
  <xdr:oneCellAnchor>
    <xdr:from>
      <xdr:col>7</xdr:col>
      <xdr:colOff>238125</xdr:colOff>
      <xdr:row>174</xdr:row>
      <xdr:rowOff>285750</xdr:rowOff>
    </xdr:from>
    <xdr:ext cx="409575" cy="1085850"/>
    <xdr:pic>
      <xdr:nvPicPr>
        <xdr:cNvPr id="0" name="image213.png"/>
        <xdr:cNvPicPr preferRelativeResize="0"/>
      </xdr:nvPicPr>
      <xdr:blipFill>
        <a:blip cstate="print" r:embed="rId212"/>
        <a:stretch>
          <a:fillRect/>
        </a:stretch>
      </xdr:blipFill>
      <xdr:spPr>
        <a:prstGeom prst="rect">
          <a:avLst/>
        </a:prstGeom>
        <a:noFill/>
      </xdr:spPr>
    </xdr:pic>
    <xdr:clientData fLocksWithSheet="0"/>
  </xdr:oneCellAnchor>
  <xdr:oneCellAnchor>
    <xdr:from>
      <xdr:col>3</xdr:col>
      <xdr:colOff>295275</xdr:colOff>
      <xdr:row>175</xdr:row>
      <xdr:rowOff>142875</xdr:rowOff>
    </xdr:from>
    <xdr:ext cx="1428750" cy="1895475"/>
    <xdr:pic>
      <xdr:nvPicPr>
        <xdr:cNvPr id="0" name="image231.png"/>
        <xdr:cNvPicPr preferRelativeResize="0"/>
      </xdr:nvPicPr>
      <xdr:blipFill>
        <a:blip cstate="print" r:embed="rId214"/>
        <a:stretch>
          <a:fillRect/>
        </a:stretch>
      </xdr:blipFill>
      <xdr:spPr>
        <a:prstGeom prst="rect">
          <a:avLst/>
        </a:prstGeom>
        <a:noFill/>
      </xdr:spPr>
    </xdr:pic>
    <xdr:clientData fLocksWithSheet="0"/>
  </xdr:oneCellAnchor>
  <xdr:oneCellAnchor>
    <xdr:from>
      <xdr:col>7</xdr:col>
      <xdr:colOff>276225</xdr:colOff>
      <xdr:row>175</xdr:row>
      <xdr:rowOff>57150</xdr:rowOff>
    </xdr:from>
    <xdr:ext cx="266700" cy="1924050"/>
    <xdr:pic>
      <xdr:nvPicPr>
        <xdr:cNvPr id="0" name="image212.png"/>
        <xdr:cNvPicPr preferRelativeResize="0"/>
      </xdr:nvPicPr>
      <xdr:blipFill>
        <a:blip cstate="print" r:embed="rId215"/>
        <a:stretch>
          <a:fillRect/>
        </a:stretch>
      </xdr:blipFill>
      <xdr:spPr>
        <a:prstGeom prst="rect">
          <a:avLst/>
        </a:prstGeom>
        <a:noFill/>
      </xdr:spPr>
    </xdr:pic>
    <xdr:clientData fLocksWithSheet="0"/>
  </xdr:oneCellAnchor>
  <xdr:oneCellAnchor>
    <xdr:from>
      <xdr:col>3</xdr:col>
      <xdr:colOff>342900</xdr:colOff>
      <xdr:row>176</xdr:row>
      <xdr:rowOff>57150</xdr:rowOff>
    </xdr:from>
    <xdr:ext cx="1181100" cy="1838325"/>
    <xdr:pic>
      <xdr:nvPicPr>
        <xdr:cNvPr id="0" name="image216.png"/>
        <xdr:cNvPicPr preferRelativeResize="0"/>
      </xdr:nvPicPr>
      <xdr:blipFill>
        <a:blip cstate="print" r:embed="rId216"/>
        <a:stretch>
          <a:fillRect/>
        </a:stretch>
      </xdr:blipFill>
      <xdr:spPr>
        <a:prstGeom prst="rect">
          <a:avLst/>
        </a:prstGeom>
        <a:noFill/>
      </xdr:spPr>
    </xdr:pic>
    <xdr:clientData fLocksWithSheet="0"/>
  </xdr:oneCellAnchor>
  <xdr:oneCellAnchor>
    <xdr:from>
      <xdr:col>7</xdr:col>
      <xdr:colOff>314325</xdr:colOff>
      <xdr:row>176</xdr:row>
      <xdr:rowOff>95250</xdr:rowOff>
    </xdr:from>
    <xdr:ext cx="304800" cy="1819275"/>
    <xdr:pic>
      <xdr:nvPicPr>
        <xdr:cNvPr id="0" name="image229.png"/>
        <xdr:cNvPicPr preferRelativeResize="0"/>
      </xdr:nvPicPr>
      <xdr:blipFill>
        <a:blip cstate="print" r:embed="rId217"/>
        <a:stretch>
          <a:fillRect/>
        </a:stretch>
      </xdr:blipFill>
      <xdr:spPr>
        <a:prstGeom prst="rect">
          <a:avLst/>
        </a:prstGeom>
        <a:noFill/>
      </xdr:spPr>
    </xdr:pic>
    <xdr:clientData fLocksWithSheet="0"/>
  </xdr:oneCellAnchor>
  <xdr:oneCellAnchor>
    <xdr:from>
      <xdr:col>3</xdr:col>
      <xdr:colOff>400050</xdr:colOff>
      <xdr:row>177</xdr:row>
      <xdr:rowOff>114300</xdr:rowOff>
    </xdr:from>
    <xdr:ext cx="1133475" cy="1905000"/>
    <xdr:pic>
      <xdr:nvPicPr>
        <xdr:cNvPr id="0" name="image234.png"/>
        <xdr:cNvPicPr preferRelativeResize="0"/>
      </xdr:nvPicPr>
      <xdr:blipFill>
        <a:blip cstate="print" r:embed="rId218"/>
        <a:stretch>
          <a:fillRect/>
        </a:stretch>
      </xdr:blipFill>
      <xdr:spPr>
        <a:prstGeom prst="rect">
          <a:avLst/>
        </a:prstGeom>
        <a:noFill/>
      </xdr:spPr>
    </xdr:pic>
    <xdr:clientData fLocksWithSheet="0"/>
  </xdr:oneCellAnchor>
  <xdr:oneCellAnchor>
    <xdr:from>
      <xdr:col>7</xdr:col>
      <xdr:colOff>323850</xdr:colOff>
      <xdr:row>177</xdr:row>
      <xdr:rowOff>161925</xdr:rowOff>
    </xdr:from>
    <xdr:ext cx="342900" cy="1638300"/>
    <xdr:pic>
      <xdr:nvPicPr>
        <xdr:cNvPr id="0" name="image238.png"/>
        <xdr:cNvPicPr preferRelativeResize="0"/>
      </xdr:nvPicPr>
      <xdr:blipFill>
        <a:blip cstate="print" r:embed="rId219"/>
        <a:stretch>
          <a:fillRect/>
        </a:stretch>
      </xdr:blipFill>
      <xdr:spPr>
        <a:prstGeom prst="rect">
          <a:avLst/>
        </a:prstGeom>
        <a:noFill/>
      </xdr:spPr>
    </xdr:pic>
    <xdr:clientData fLocksWithSheet="0"/>
  </xdr:oneCellAnchor>
  <xdr:oneCellAnchor>
    <xdr:from>
      <xdr:col>3</xdr:col>
      <xdr:colOff>352425</xdr:colOff>
      <xdr:row>178</xdr:row>
      <xdr:rowOff>85725</xdr:rowOff>
    </xdr:from>
    <xdr:ext cx="1181100" cy="1943100"/>
    <xdr:pic>
      <xdr:nvPicPr>
        <xdr:cNvPr id="0" name="image217.png"/>
        <xdr:cNvPicPr preferRelativeResize="0"/>
      </xdr:nvPicPr>
      <xdr:blipFill>
        <a:blip cstate="print" r:embed="rId220"/>
        <a:stretch>
          <a:fillRect/>
        </a:stretch>
      </xdr:blipFill>
      <xdr:spPr>
        <a:prstGeom prst="rect">
          <a:avLst/>
        </a:prstGeom>
        <a:noFill/>
      </xdr:spPr>
    </xdr:pic>
    <xdr:clientData fLocksWithSheet="0"/>
  </xdr:oneCellAnchor>
  <xdr:oneCellAnchor>
    <xdr:from>
      <xdr:col>7</xdr:col>
      <xdr:colOff>323850</xdr:colOff>
      <xdr:row>178</xdr:row>
      <xdr:rowOff>161925</xdr:rowOff>
    </xdr:from>
    <xdr:ext cx="342900" cy="1647825"/>
    <xdr:pic>
      <xdr:nvPicPr>
        <xdr:cNvPr id="0" name="image238.png"/>
        <xdr:cNvPicPr preferRelativeResize="0"/>
      </xdr:nvPicPr>
      <xdr:blipFill>
        <a:blip cstate="print" r:embed="rId219"/>
        <a:stretch>
          <a:fillRect/>
        </a:stretch>
      </xdr:blipFill>
      <xdr:spPr>
        <a:prstGeom prst="rect">
          <a:avLst/>
        </a:prstGeom>
        <a:noFill/>
      </xdr:spPr>
    </xdr:pic>
    <xdr:clientData fLocksWithSheet="0"/>
  </xdr:oneCellAnchor>
  <xdr:oneCellAnchor>
    <xdr:from>
      <xdr:col>3</xdr:col>
      <xdr:colOff>257175</xdr:colOff>
      <xdr:row>179</xdr:row>
      <xdr:rowOff>152400</xdr:rowOff>
    </xdr:from>
    <xdr:ext cx="1352550" cy="1647825"/>
    <xdr:pic>
      <xdr:nvPicPr>
        <xdr:cNvPr id="0" name="image249.png"/>
        <xdr:cNvPicPr preferRelativeResize="0"/>
      </xdr:nvPicPr>
      <xdr:blipFill>
        <a:blip cstate="print" r:embed="rId221"/>
        <a:stretch>
          <a:fillRect/>
        </a:stretch>
      </xdr:blipFill>
      <xdr:spPr>
        <a:prstGeom prst="rect">
          <a:avLst/>
        </a:prstGeom>
        <a:noFill/>
      </xdr:spPr>
    </xdr:pic>
    <xdr:clientData fLocksWithSheet="0"/>
  </xdr:oneCellAnchor>
  <xdr:oneCellAnchor>
    <xdr:from>
      <xdr:col>7</xdr:col>
      <xdr:colOff>247650</xdr:colOff>
      <xdr:row>179</xdr:row>
      <xdr:rowOff>57150</xdr:rowOff>
    </xdr:from>
    <xdr:ext cx="361950" cy="1933575"/>
    <xdr:pic>
      <xdr:nvPicPr>
        <xdr:cNvPr id="0" name="image236.png"/>
        <xdr:cNvPicPr preferRelativeResize="0"/>
      </xdr:nvPicPr>
      <xdr:blipFill>
        <a:blip cstate="print" r:embed="rId222"/>
        <a:stretch>
          <a:fillRect/>
        </a:stretch>
      </xdr:blipFill>
      <xdr:spPr>
        <a:prstGeom prst="rect">
          <a:avLst/>
        </a:prstGeom>
        <a:noFill/>
      </xdr:spPr>
    </xdr:pic>
    <xdr:clientData fLocksWithSheet="0"/>
  </xdr:oneCellAnchor>
  <xdr:oneCellAnchor>
    <xdr:from>
      <xdr:col>3</xdr:col>
      <xdr:colOff>190500</xdr:colOff>
      <xdr:row>180</xdr:row>
      <xdr:rowOff>171450</xdr:rowOff>
    </xdr:from>
    <xdr:ext cx="1476375" cy="1552575"/>
    <xdr:pic>
      <xdr:nvPicPr>
        <xdr:cNvPr id="0" name="image232.png"/>
        <xdr:cNvPicPr preferRelativeResize="0"/>
      </xdr:nvPicPr>
      <xdr:blipFill>
        <a:blip cstate="print" r:embed="rId223"/>
        <a:stretch>
          <a:fillRect/>
        </a:stretch>
      </xdr:blipFill>
      <xdr:spPr>
        <a:prstGeom prst="rect">
          <a:avLst/>
        </a:prstGeom>
        <a:noFill/>
      </xdr:spPr>
    </xdr:pic>
    <xdr:clientData fLocksWithSheet="0"/>
  </xdr:oneCellAnchor>
  <xdr:oneCellAnchor>
    <xdr:from>
      <xdr:col>7</xdr:col>
      <xdr:colOff>257175</xdr:colOff>
      <xdr:row>180</xdr:row>
      <xdr:rowOff>228600</xdr:rowOff>
    </xdr:from>
    <xdr:ext cx="400050" cy="1152525"/>
    <xdr:pic>
      <xdr:nvPicPr>
        <xdr:cNvPr id="0" name="image230.png"/>
        <xdr:cNvPicPr preferRelativeResize="0"/>
      </xdr:nvPicPr>
      <xdr:blipFill>
        <a:blip cstate="print" r:embed="rId224"/>
        <a:stretch>
          <a:fillRect/>
        </a:stretch>
      </xdr:blipFill>
      <xdr:spPr>
        <a:prstGeom prst="rect">
          <a:avLst/>
        </a:prstGeom>
        <a:noFill/>
      </xdr:spPr>
    </xdr:pic>
    <xdr:clientData fLocksWithSheet="0"/>
  </xdr:oneCellAnchor>
  <xdr:oneCellAnchor>
    <xdr:from>
      <xdr:col>3</xdr:col>
      <xdr:colOff>266700</xdr:colOff>
      <xdr:row>181</xdr:row>
      <xdr:rowOff>200025</xdr:rowOff>
    </xdr:from>
    <xdr:ext cx="1228725" cy="1676400"/>
    <xdr:pic>
      <xdr:nvPicPr>
        <xdr:cNvPr id="0" name="image260.png"/>
        <xdr:cNvPicPr preferRelativeResize="0"/>
      </xdr:nvPicPr>
      <xdr:blipFill>
        <a:blip cstate="print" r:embed="rId225"/>
        <a:stretch>
          <a:fillRect/>
        </a:stretch>
      </xdr:blipFill>
      <xdr:spPr>
        <a:prstGeom prst="rect">
          <a:avLst/>
        </a:prstGeom>
        <a:noFill/>
      </xdr:spPr>
    </xdr:pic>
    <xdr:clientData fLocksWithSheet="0"/>
  </xdr:oneCellAnchor>
  <xdr:oneCellAnchor>
    <xdr:from>
      <xdr:col>7</xdr:col>
      <xdr:colOff>295275</xdr:colOff>
      <xdr:row>181</xdr:row>
      <xdr:rowOff>371475</xdr:rowOff>
    </xdr:from>
    <xdr:ext cx="323850" cy="1181100"/>
    <xdr:pic>
      <xdr:nvPicPr>
        <xdr:cNvPr id="0" name="image222.png"/>
        <xdr:cNvPicPr preferRelativeResize="0"/>
      </xdr:nvPicPr>
      <xdr:blipFill>
        <a:blip cstate="print" r:embed="rId226"/>
        <a:stretch>
          <a:fillRect/>
        </a:stretch>
      </xdr:blipFill>
      <xdr:spPr>
        <a:prstGeom prst="rect">
          <a:avLst/>
        </a:prstGeom>
        <a:noFill/>
      </xdr:spPr>
    </xdr:pic>
    <xdr:clientData fLocksWithSheet="0"/>
  </xdr:oneCellAnchor>
  <xdr:oneCellAnchor>
    <xdr:from>
      <xdr:col>3</xdr:col>
      <xdr:colOff>276225</xdr:colOff>
      <xdr:row>182</xdr:row>
      <xdr:rowOff>123825</xdr:rowOff>
    </xdr:from>
    <xdr:ext cx="1295400" cy="1828800"/>
    <xdr:pic>
      <xdr:nvPicPr>
        <xdr:cNvPr id="0" name="image233.png"/>
        <xdr:cNvPicPr preferRelativeResize="0"/>
      </xdr:nvPicPr>
      <xdr:blipFill>
        <a:blip cstate="print" r:embed="rId227"/>
        <a:stretch>
          <a:fillRect/>
        </a:stretch>
      </xdr:blipFill>
      <xdr:spPr>
        <a:prstGeom prst="rect">
          <a:avLst/>
        </a:prstGeom>
        <a:noFill/>
      </xdr:spPr>
    </xdr:pic>
    <xdr:clientData fLocksWithSheet="0"/>
  </xdr:oneCellAnchor>
  <xdr:oneCellAnchor>
    <xdr:from>
      <xdr:col>7</xdr:col>
      <xdr:colOff>276225</xdr:colOff>
      <xdr:row>182</xdr:row>
      <xdr:rowOff>152400</xdr:rowOff>
    </xdr:from>
    <xdr:ext cx="333375" cy="1609725"/>
    <xdr:pic>
      <xdr:nvPicPr>
        <xdr:cNvPr id="0" name="image245.png"/>
        <xdr:cNvPicPr preferRelativeResize="0"/>
      </xdr:nvPicPr>
      <xdr:blipFill>
        <a:blip cstate="print" r:embed="rId228"/>
        <a:stretch>
          <a:fillRect/>
        </a:stretch>
      </xdr:blipFill>
      <xdr:spPr>
        <a:prstGeom prst="rect">
          <a:avLst/>
        </a:prstGeom>
        <a:noFill/>
      </xdr:spPr>
    </xdr:pic>
    <xdr:clientData fLocksWithSheet="0"/>
  </xdr:oneCellAnchor>
  <xdr:oneCellAnchor>
    <xdr:from>
      <xdr:col>3</xdr:col>
      <xdr:colOff>323850</xdr:colOff>
      <xdr:row>183</xdr:row>
      <xdr:rowOff>57150</xdr:rowOff>
    </xdr:from>
    <xdr:ext cx="1133475" cy="1895475"/>
    <xdr:pic>
      <xdr:nvPicPr>
        <xdr:cNvPr id="0" name="image254.png"/>
        <xdr:cNvPicPr preferRelativeResize="0"/>
      </xdr:nvPicPr>
      <xdr:blipFill>
        <a:blip cstate="print" r:embed="rId229"/>
        <a:stretch>
          <a:fillRect/>
        </a:stretch>
      </xdr:blipFill>
      <xdr:spPr>
        <a:prstGeom prst="rect">
          <a:avLst/>
        </a:prstGeom>
        <a:noFill/>
      </xdr:spPr>
    </xdr:pic>
    <xdr:clientData fLocksWithSheet="0"/>
  </xdr:oneCellAnchor>
  <xdr:oneCellAnchor>
    <xdr:from>
      <xdr:col>7</xdr:col>
      <xdr:colOff>285750</xdr:colOff>
      <xdr:row>183</xdr:row>
      <xdr:rowOff>104775</xdr:rowOff>
    </xdr:from>
    <xdr:ext cx="333375" cy="1733550"/>
    <xdr:pic>
      <xdr:nvPicPr>
        <xdr:cNvPr id="0" name="image225.png"/>
        <xdr:cNvPicPr preferRelativeResize="0"/>
      </xdr:nvPicPr>
      <xdr:blipFill>
        <a:blip cstate="print" r:embed="rId230"/>
        <a:stretch>
          <a:fillRect/>
        </a:stretch>
      </xdr:blipFill>
      <xdr:spPr>
        <a:prstGeom prst="rect">
          <a:avLst/>
        </a:prstGeom>
        <a:noFill/>
      </xdr:spPr>
    </xdr:pic>
    <xdr:clientData fLocksWithSheet="0"/>
  </xdr:oneCellAnchor>
  <xdr:oneCellAnchor>
    <xdr:from>
      <xdr:col>3</xdr:col>
      <xdr:colOff>266700</xdr:colOff>
      <xdr:row>184</xdr:row>
      <xdr:rowOff>85725</xdr:rowOff>
    </xdr:from>
    <xdr:ext cx="1266825" cy="1828800"/>
    <xdr:pic>
      <xdr:nvPicPr>
        <xdr:cNvPr id="0" name="image243.png"/>
        <xdr:cNvPicPr preferRelativeResize="0"/>
      </xdr:nvPicPr>
      <xdr:blipFill>
        <a:blip cstate="print" r:embed="rId231"/>
        <a:stretch>
          <a:fillRect/>
        </a:stretch>
      </xdr:blipFill>
      <xdr:spPr>
        <a:prstGeom prst="rect">
          <a:avLst/>
        </a:prstGeom>
        <a:noFill/>
      </xdr:spPr>
    </xdr:pic>
    <xdr:clientData fLocksWithSheet="0"/>
  </xdr:oneCellAnchor>
  <xdr:oneCellAnchor>
    <xdr:from>
      <xdr:col>7</xdr:col>
      <xdr:colOff>285750</xdr:colOff>
      <xdr:row>184</xdr:row>
      <xdr:rowOff>104775</xdr:rowOff>
    </xdr:from>
    <xdr:ext cx="323850" cy="1743075"/>
    <xdr:pic>
      <xdr:nvPicPr>
        <xdr:cNvPr id="0" name="image225.png"/>
        <xdr:cNvPicPr preferRelativeResize="0"/>
      </xdr:nvPicPr>
      <xdr:blipFill>
        <a:blip cstate="print" r:embed="rId230"/>
        <a:stretch>
          <a:fillRect/>
        </a:stretch>
      </xdr:blipFill>
      <xdr:spPr>
        <a:prstGeom prst="rect">
          <a:avLst/>
        </a:prstGeom>
        <a:noFill/>
      </xdr:spPr>
    </xdr:pic>
    <xdr:clientData fLocksWithSheet="0"/>
  </xdr:oneCellAnchor>
  <xdr:oneCellAnchor>
    <xdr:from>
      <xdr:col>3</xdr:col>
      <xdr:colOff>352425</xdr:colOff>
      <xdr:row>185</xdr:row>
      <xdr:rowOff>95250</xdr:rowOff>
    </xdr:from>
    <xdr:ext cx="1257300" cy="1781175"/>
    <xdr:pic>
      <xdr:nvPicPr>
        <xdr:cNvPr id="0" name="image227.png"/>
        <xdr:cNvPicPr preferRelativeResize="0"/>
      </xdr:nvPicPr>
      <xdr:blipFill>
        <a:blip cstate="print" r:embed="rId232"/>
        <a:stretch>
          <a:fillRect/>
        </a:stretch>
      </xdr:blipFill>
      <xdr:spPr>
        <a:prstGeom prst="rect">
          <a:avLst/>
        </a:prstGeom>
        <a:noFill/>
      </xdr:spPr>
    </xdr:pic>
    <xdr:clientData fLocksWithSheet="0"/>
  </xdr:oneCellAnchor>
  <xdr:oneCellAnchor>
    <xdr:from>
      <xdr:col>7</xdr:col>
      <xdr:colOff>314325</xdr:colOff>
      <xdr:row>185</xdr:row>
      <xdr:rowOff>161925</xdr:rowOff>
    </xdr:from>
    <xdr:ext cx="314325" cy="1752600"/>
    <xdr:pic>
      <xdr:nvPicPr>
        <xdr:cNvPr id="0" name="image239.png"/>
        <xdr:cNvPicPr preferRelativeResize="0"/>
      </xdr:nvPicPr>
      <xdr:blipFill>
        <a:blip cstate="print" r:embed="rId233"/>
        <a:stretch>
          <a:fillRect/>
        </a:stretch>
      </xdr:blipFill>
      <xdr:spPr>
        <a:prstGeom prst="rect">
          <a:avLst/>
        </a:prstGeom>
        <a:noFill/>
      </xdr:spPr>
    </xdr:pic>
    <xdr:clientData fLocksWithSheet="0"/>
  </xdr:oneCellAnchor>
  <xdr:oneCellAnchor>
    <xdr:from>
      <xdr:col>3</xdr:col>
      <xdr:colOff>285750</xdr:colOff>
      <xdr:row>186</xdr:row>
      <xdr:rowOff>95250</xdr:rowOff>
    </xdr:from>
    <xdr:ext cx="1323975" cy="1762125"/>
    <xdr:pic>
      <xdr:nvPicPr>
        <xdr:cNvPr id="0" name="image242.png"/>
        <xdr:cNvPicPr preferRelativeResize="0"/>
      </xdr:nvPicPr>
      <xdr:blipFill>
        <a:blip cstate="print" r:embed="rId234"/>
        <a:stretch>
          <a:fillRect/>
        </a:stretch>
      </xdr:blipFill>
      <xdr:spPr>
        <a:prstGeom prst="rect">
          <a:avLst/>
        </a:prstGeom>
        <a:noFill/>
      </xdr:spPr>
    </xdr:pic>
    <xdr:clientData fLocksWithSheet="0"/>
  </xdr:oneCellAnchor>
  <xdr:oneCellAnchor>
    <xdr:from>
      <xdr:col>7</xdr:col>
      <xdr:colOff>314325</xdr:colOff>
      <xdr:row>186</xdr:row>
      <xdr:rowOff>161925</xdr:rowOff>
    </xdr:from>
    <xdr:ext cx="314325" cy="1743075"/>
    <xdr:pic>
      <xdr:nvPicPr>
        <xdr:cNvPr id="0" name="image239.png"/>
        <xdr:cNvPicPr preferRelativeResize="0"/>
      </xdr:nvPicPr>
      <xdr:blipFill>
        <a:blip cstate="print" r:embed="rId233"/>
        <a:stretch>
          <a:fillRect/>
        </a:stretch>
      </xdr:blipFill>
      <xdr:spPr>
        <a:prstGeom prst="rect">
          <a:avLst/>
        </a:prstGeom>
        <a:noFill/>
      </xdr:spPr>
    </xdr:pic>
    <xdr:clientData fLocksWithSheet="0"/>
  </xdr:oneCellAnchor>
  <xdr:oneCellAnchor>
    <xdr:from>
      <xdr:col>3</xdr:col>
      <xdr:colOff>371475</xdr:colOff>
      <xdr:row>187</xdr:row>
      <xdr:rowOff>66675</xdr:rowOff>
    </xdr:from>
    <xdr:ext cx="1238250" cy="1905000"/>
    <xdr:pic>
      <xdr:nvPicPr>
        <xdr:cNvPr id="0" name="image246.png"/>
        <xdr:cNvPicPr preferRelativeResize="0"/>
      </xdr:nvPicPr>
      <xdr:blipFill>
        <a:blip cstate="print" r:embed="rId235"/>
        <a:stretch>
          <a:fillRect/>
        </a:stretch>
      </xdr:blipFill>
      <xdr:spPr>
        <a:prstGeom prst="rect">
          <a:avLst/>
        </a:prstGeom>
        <a:noFill/>
      </xdr:spPr>
    </xdr:pic>
    <xdr:clientData fLocksWithSheet="0"/>
  </xdr:oneCellAnchor>
  <xdr:oneCellAnchor>
    <xdr:from>
      <xdr:col>7</xdr:col>
      <xdr:colOff>314325</xdr:colOff>
      <xdr:row>187</xdr:row>
      <xdr:rowOff>161925</xdr:rowOff>
    </xdr:from>
    <xdr:ext cx="314325" cy="1743075"/>
    <xdr:pic>
      <xdr:nvPicPr>
        <xdr:cNvPr id="0" name="image239.png"/>
        <xdr:cNvPicPr preferRelativeResize="0"/>
      </xdr:nvPicPr>
      <xdr:blipFill>
        <a:blip cstate="print" r:embed="rId233"/>
        <a:stretch>
          <a:fillRect/>
        </a:stretch>
      </xdr:blipFill>
      <xdr:spPr>
        <a:prstGeom prst="rect">
          <a:avLst/>
        </a:prstGeom>
        <a:noFill/>
      </xdr:spPr>
    </xdr:pic>
    <xdr:clientData fLocksWithSheet="0"/>
  </xdr:oneCellAnchor>
  <xdr:oneCellAnchor>
    <xdr:from>
      <xdr:col>3</xdr:col>
      <xdr:colOff>552450</xdr:colOff>
      <xdr:row>188</xdr:row>
      <xdr:rowOff>57150</xdr:rowOff>
    </xdr:from>
    <xdr:ext cx="1133475" cy="1981200"/>
    <xdr:pic>
      <xdr:nvPicPr>
        <xdr:cNvPr id="0" name="image235.png"/>
        <xdr:cNvPicPr preferRelativeResize="0"/>
      </xdr:nvPicPr>
      <xdr:blipFill>
        <a:blip cstate="print" r:embed="rId236"/>
        <a:stretch>
          <a:fillRect/>
        </a:stretch>
      </xdr:blipFill>
      <xdr:spPr>
        <a:prstGeom prst="rect">
          <a:avLst/>
        </a:prstGeom>
        <a:noFill/>
      </xdr:spPr>
    </xdr:pic>
    <xdr:clientData fLocksWithSheet="0"/>
  </xdr:oneCellAnchor>
  <xdr:oneCellAnchor>
    <xdr:from>
      <xdr:col>7</xdr:col>
      <xdr:colOff>314325</xdr:colOff>
      <xdr:row>188</xdr:row>
      <xdr:rowOff>161925</xdr:rowOff>
    </xdr:from>
    <xdr:ext cx="314325" cy="1743075"/>
    <xdr:pic>
      <xdr:nvPicPr>
        <xdr:cNvPr id="0" name="image239.png"/>
        <xdr:cNvPicPr preferRelativeResize="0"/>
      </xdr:nvPicPr>
      <xdr:blipFill>
        <a:blip cstate="print" r:embed="rId233"/>
        <a:stretch>
          <a:fillRect/>
        </a:stretch>
      </xdr:blipFill>
      <xdr:spPr>
        <a:prstGeom prst="rect">
          <a:avLst/>
        </a:prstGeom>
        <a:noFill/>
      </xdr:spPr>
    </xdr:pic>
    <xdr:clientData fLocksWithSheet="0"/>
  </xdr:oneCellAnchor>
  <xdr:oneCellAnchor>
    <xdr:from>
      <xdr:col>3</xdr:col>
      <xdr:colOff>190500</xdr:colOff>
      <xdr:row>189</xdr:row>
      <xdr:rowOff>152400</xdr:rowOff>
    </xdr:from>
    <xdr:ext cx="1362075" cy="1714500"/>
    <xdr:pic>
      <xdr:nvPicPr>
        <xdr:cNvPr id="0" name="image237.png"/>
        <xdr:cNvPicPr preferRelativeResize="0"/>
      </xdr:nvPicPr>
      <xdr:blipFill>
        <a:blip cstate="print" r:embed="rId237"/>
        <a:stretch>
          <a:fillRect/>
        </a:stretch>
      </xdr:blipFill>
      <xdr:spPr>
        <a:prstGeom prst="rect">
          <a:avLst/>
        </a:prstGeom>
        <a:noFill/>
      </xdr:spPr>
    </xdr:pic>
    <xdr:clientData fLocksWithSheet="0"/>
  </xdr:oneCellAnchor>
  <xdr:oneCellAnchor>
    <xdr:from>
      <xdr:col>7</xdr:col>
      <xdr:colOff>104775</xdr:colOff>
      <xdr:row>189</xdr:row>
      <xdr:rowOff>38100</xdr:rowOff>
    </xdr:from>
    <xdr:ext cx="295275" cy="1647825"/>
    <xdr:pic>
      <xdr:nvPicPr>
        <xdr:cNvPr id="0" name="image240.png"/>
        <xdr:cNvPicPr preferRelativeResize="0"/>
      </xdr:nvPicPr>
      <xdr:blipFill>
        <a:blip cstate="print" r:embed="rId238"/>
        <a:stretch>
          <a:fillRect/>
        </a:stretch>
      </xdr:blipFill>
      <xdr:spPr>
        <a:prstGeom prst="rect">
          <a:avLst/>
        </a:prstGeom>
        <a:noFill/>
      </xdr:spPr>
    </xdr:pic>
    <xdr:clientData fLocksWithSheet="0"/>
  </xdr:oneCellAnchor>
  <xdr:oneCellAnchor>
    <xdr:from>
      <xdr:col>7</xdr:col>
      <xdr:colOff>514350</xdr:colOff>
      <xdr:row>189</xdr:row>
      <xdr:rowOff>76200</xdr:rowOff>
    </xdr:from>
    <xdr:ext cx="314325" cy="1647825"/>
    <xdr:pic>
      <xdr:nvPicPr>
        <xdr:cNvPr id="0" name="image317.png"/>
        <xdr:cNvPicPr preferRelativeResize="0"/>
      </xdr:nvPicPr>
      <xdr:blipFill>
        <a:blip cstate="print" r:embed="rId239"/>
        <a:stretch>
          <a:fillRect/>
        </a:stretch>
      </xdr:blipFill>
      <xdr:spPr>
        <a:prstGeom prst="rect">
          <a:avLst/>
        </a:prstGeom>
        <a:noFill/>
      </xdr:spPr>
    </xdr:pic>
    <xdr:clientData fLocksWithSheet="0"/>
  </xdr:oneCellAnchor>
  <xdr:oneCellAnchor>
    <xdr:from>
      <xdr:col>7</xdr:col>
      <xdr:colOff>95250</xdr:colOff>
      <xdr:row>190</xdr:row>
      <xdr:rowOff>19050</xdr:rowOff>
    </xdr:from>
    <xdr:ext cx="323850" cy="1857375"/>
    <xdr:pic>
      <xdr:nvPicPr>
        <xdr:cNvPr id="0" name="image276.png"/>
        <xdr:cNvPicPr preferRelativeResize="0"/>
      </xdr:nvPicPr>
      <xdr:blipFill>
        <a:blip cstate="print" r:embed="rId240"/>
        <a:stretch>
          <a:fillRect/>
        </a:stretch>
      </xdr:blipFill>
      <xdr:spPr>
        <a:prstGeom prst="rect">
          <a:avLst/>
        </a:prstGeom>
        <a:noFill/>
      </xdr:spPr>
    </xdr:pic>
    <xdr:clientData fLocksWithSheet="0"/>
  </xdr:oneCellAnchor>
  <xdr:oneCellAnchor>
    <xdr:from>
      <xdr:col>7</xdr:col>
      <xdr:colOff>495300</xdr:colOff>
      <xdr:row>190</xdr:row>
      <xdr:rowOff>28575</xdr:rowOff>
    </xdr:from>
    <xdr:ext cx="361950" cy="1619250"/>
    <xdr:pic>
      <xdr:nvPicPr>
        <xdr:cNvPr id="0" name="image266.png"/>
        <xdr:cNvPicPr preferRelativeResize="0"/>
      </xdr:nvPicPr>
      <xdr:blipFill>
        <a:blip cstate="print" r:embed="rId241"/>
        <a:stretch>
          <a:fillRect/>
        </a:stretch>
      </xdr:blipFill>
      <xdr:spPr>
        <a:prstGeom prst="rect">
          <a:avLst/>
        </a:prstGeom>
        <a:noFill/>
      </xdr:spPr>
    </xdr:pic>
    <xdr:clientData fLocksWithSheet="0"/>
  </xdr:oneCellAnchor>
  <xdr:oneCellAnchor>
    <xdr:from>
      <xdr:col>3</xdr:col>
      <xdr:colOff>352425</xdr:colOff>
      <xdr:row>191</xdr:row>
      <xdr:rowOff>123825</xdr:rowOff>
    </xdr:from>
    <xdr:ext cx="1200150" cy="1866900"/>
    <xdr:pic>
      <xdr:nvPicPr>
        <xdr:cNvPr id="0" name="image247.png"/>
        <xdr:cNvPicPr preferRelativeResize="0"/>
      </xdr:nvPicPr>
      <xdr:blipFill>
        <a:blip cstate="print" r:embed="rId242"/>
        <a:stretch>
          <a:fillRect/>
        </a:stretch>
      </xdr:blipFill>
      <xdr:spPr>
        <a:prstGeom prst="rect">
          <a:avLst/>
        </a:prstGeom>
        <a:noFill/>
      </xdr:spPr>
    </xdr:pic>
    <xdr:clientData fLocksWithSheet="0"/>
  </xdr:oneCellAnchor>
  <xdr:oneCellAnchor>
    <xdr:from>
      <xdr:col>7</xdr:col>
      <xdr:colOff>95250</xdr:colOff>
      <xdr:row>191</xdr:row>
      <xdr:rowOff>19050</xdr:rowOff>
    </xdr:from>
    <xdr:ext cx="314325" cy="1838325"/>
    <xdr:pic>
      <xdr:nvPicPr>
        <xdr:cNvPr id="0" name="image276.png"/>
        <xdr:cNvPicPr preferRelativeResize="0"/>
      </xdr:nvPicPr>
      <xdr:blipFill>
        <a:blip cstate="print" r:embed="rId240"/>
        <a:stretch>
          <a:fillRect/>
        </a:stretch>
      </xdr:blipFill>
      <xdr:spPr>
        <a:prstGeom prst="rect">
          <a:avLst/>
        </a:prstGeom>
        <a:noFill/>
      </xdr:spPr>
    </xdr:pic>
    <xdr:clientData fLocksWithSheet="0"/>
  </xdr:oneCellAnchor>
  <xdr:oneCellAnchor>
    <xdr:from>
      <xdr:col>7</xdr:col>
      <xdr:colOff>495300</xdr:colOff>
      <xdr:row>191</xdr:row>
      <xdr:rowOff>28575</xdr:rowOff>
    </xdr:from>
    <xdr:ext cx="342900" cy="1628775"/>
    <xdr:pic>
      <xdr:nvPicPr>
        <xdr:cNvPr id="0" name="image266.png"/>
        <xdr:cNvPicPr preferRelativeResize="0"/>
      </xdr:nvPicPr>
      <xdr:blipFill>
        <a:blip cstate="print" r:embed="rId241"/>
        <a:stretch>
          <a:fillRect/>
        </a:stretch>
      </xdr:blipFill>
      <xdr:spPr>
        <a:prstGeom prst="rect">
          <a:avLst/>
        </a:prstGeom>
        <a:noFill/>
      </xdr:spPr>
    </xdr:pic>
    <xdr:clientData fLocksWithSheet="0"/>
  </xdr:oneCellAnchor>
  <xdr:oneCellAnchor>
    <xdr:from>
      <xdr:col>7</xdr:col>
      <xdr:colOff>95250</xdr:colOff>
      <xdr:row>192</xdr:row>
      <xdr:rowOff>19050</xdr:rowOff>
    </xdr:from>
    <xdr:ext cx="314325" cy="1838325"/>
    <xdr:pic>
      <xdr:nvPicPr>
        <xdr:cNvPr id="0" name="image276.png"/>
        <xdr:cNvPicPr preferRelativeResize="0"/>
      </xdr:nvPicPr>
      <xdr:blipFill>
        <a:blip cstate="print" r:embed="rId240"/>
        <a:stretch>
          <a:fillRect/>
        </a:stretch>
      </xdr:blipFill>
      <xdr:spPr>
        <a:prstGeom prst="rect">
          <a:avLst/>
        </a:prstGeom>
        <a:noFill/>
      </xdr:spPr>
    </xdr:pic>
    <xdr:clientData fLocksWithSheet="0"/>
  </xdr:oneCellAnchor>
  <xdr:oneCellAnchor>
    <xdr:from>
      <xdr:col>7</xdr:col>
      <xdr:colOff>495300</xdr:colOff>
      <xdr:row>192</xdr:row>
      <xdr:rowOff>28575</xdr:rowOff>
    </xdr:from>
    <xdr:ext cx="342900" cy="1628775"/>
    <xdr:pic>
      <xdr:nvPicPr>
        <xdr:cNvPr id="0" name="image266.png"/>
        <xdr:cNvPicPr preferRelativeResize="0"/>
      </xdr:nvPicPr>
      <xdr:blipFill>
        <a:blip cstate="print" r:embed="rId241"/>
        <a:stretch>
          <a:fillRect/>
        </a:stretch>
      </xdr:blipFill>
      <xdr:spPr>
        <a:prstGeom prst="rect">
          <a:avLst/>
        </a:prstGeom>
        <a:noFill/>
      </xdr:spPr>
    </xdr:pic>
    <xdr:clientData fLocksWithSheet="0"/>
  </xdr:oneCellAnchor>
  <xdr:oneCellAnchor>
    <xdr:from>
      <xdr:col>3</xdr:col>
      <xdr:colOff>85725</xdr:colOff>
      <xdr:row>193</xdr:row>
      <xdr:rowOff>323850</xdr:rowOff>
    </xdr:from>
    <xdr:ext cx="1790700" cy="1362075"/>
    <xdr:pic>
      <xdr:nvPicPr>
        <xdr:cNvPr id="0" name="image257.png"/>
        <xdr:cNvPicPr preferRelativeResize="0"/>
      </xdr:nvPicPr>
      <xdr:blipFill>
        <a:blip cstate="print" r:embed="rId243"/>
        <a:stretch>
          <a:fillRect/>
        </a:stretch>
      </xdr:blipFill>
      <xdr:spPr>
        <a:prstGeom prst="rect">
          <a:avLst/>
        </a:prstGeom>
        <a:noFill/>
      </xdr:spPr>
    </xdr:pic>
    <xdr:clientData fLocksWithSheet="0"/>
  </xdr:oneCellAnchor>
  <xdr:oneCellAnchor>
    <xdr:from>
      <xdr:col>7</xdr:col>
      <xdr:colOff>295275</xdr:colOff>
      <xdr:row>193</xdr:row>
      <xdr:rowOff>219075</xdr:rowOff>
    </xdr:from>
    <xdr:ext cx="361950" cy="1409700"/>
    <xdr:pic>
      <xdr:nvPicPr>
        <xdr:cNvPr id="0" name="image248.png"/>
        <xdr:cNvPicPr preferRelativeResize="0"/>
      </xdr:nvPicPr>
      <xdr:blipFill>
        <a:blip cstate="print" r:embed="rId244"/>
        <a:stretch>
          <a:fillRect/>
        </a:stretch>
      </xdr:blipFill>
      <xdr:spPr>
        <a:prstGeom prst="rect">
          <a:avLst/>
        </a:prstGeom>
        <a:noFill/>
      </xdr:spPr>
    </xdr:pic>
    <xdr:clientData fLocksWithSheet="0"/>
  </xdr:oneCellAnchor>
  <xdr:oneCellAnchor>
    <xdr:from>
      <xdr:col>3</xdr:col>
      <xdr:colOff>38100</xdr:colOff>
      <xdr:row>194</xdr:row>
      <xdr:rowOff>400050</xdr:rowOff>
    </xdr:from>
    <xdr:ext cx="1828800" cy="1095375"/>
    <xdr:pic>
      <xdr:nvPicPr>
        <xdr:cNvPr id="0" name="image275.png"/>
        <xdr:cNvPicPr preferRelativeResize="0"/>
      </xdr:nvPicPr>
      <xdr:blipFill>
        <a:blip cstate="print" r:embed="rId245"/>
        <a:stretch>
          <a:fillRect/>
        </a:stretch>
      </xdr:blipFill>
      <xdr:spPr>
        <a:prstGeom prst="rect">
          <a:avLst/>
        </a:prstGeom>
        <a:noFill/>
      </xdr:spPr>
    </xdr:pic>
    <xdr:clientData fLocksWithSheet="0"/>
  </xdr:oneCellAnchor>
  <xdr:oneCellAnchor>
    <xdr:from>
      <xdr:col>7</xdr:col>
      <xdr:colOff>295275</xdr:colOff>
      <xdr:row>194</xdr:row>
      <xdr:rowOff>47625</xdr:rowOff>
    </xdr:from>
    <xdr:ext cx="361950" cy="1924050"/>
    <xdr:pic>
      <xdr:nvPicPr>
        <xdr:cNvPr id="0" name="image270.png"/>
        <xdr:cNvPicPr preferRelativeResize="0"/>
      </xdr:nvPicPr>
      <xdr:blipFill>
        <a:blip cstate="print" r:embed="rId246"/>
        <a:stretch>
          <a:fillRect/>
        </a:stretch>
      </xdr:blipFill>
      <xdr:spPr>
        <a:prstGeom prst="rect">
          <a:avLst/>
        </a:prstGeom>
        <a:noFill/>
      </xdr:spPr>
    </xdr:pic>
    <xdr:clientData fLocksWithSheet="0"/>
  </xdr:oneCellAnchor>
  <xdr:oneCellAnchor>
    <xdr:from>
      <xdr:col>3</xdr:col>
      <xdr:colOff>228600</xdr:colOff>
      <xdr:row>195</xdr:row>
      <xdr:rowOff>57150</xdr:rowOff>
    </xdr:from>
    <xdr:ext cx="1457325" cy="1857375"/>
    <xdr:pic>
      <xdr:nvPicPr>
        <xdr:cNvPr id="0" name="image241.png"/>
        <xdr:cNvPicPr preferRelativeResize="0"/>
      </xdr:nvPicPr>
      <xdr:blipFill>
        <a:blip cstate="print" r:embed="rId247"/>
        <a:stretch>
          <a:fillRect/>
        </a:stretch>
      </xdr:blipFill>
      <xdr:spPr>
        <a:prstGeom prst="rect">
          <a:avLst/>
        </a:prstGeom>
        <a:noFill/>
      </xdr:spPr>
    </xdr:pic>
    <xdr:clientData fLocksWithSheet="0"/>
  </xdr:oneCellAnchor>
  <xdr:oneCellAnchor>
    <xdr:from>
      <xdr:col>7</xdr:col>
      <xdr:colOff>304800</xdr:colOff>
      <xdr:row>195</xdr:row>
      <xdr:rowOff>95250</xdr:rowOff>
    </xdr:from>
    <xdr:ext cx="342900" cy="1857375"/>
    <xdr:pic>
      <xdr:nvPicPr>
        <xdr:cNvPr id="0" name="image255.png"/>
        <xdr:cNvPicPr preferRelativeResize="0"/>
      </xdr:nvPicPr>
      <xdr:blipFill>
        <a:blip cstate="print" r:embed="rId248"/>
        <a:stretch>
          <a:fillRect/>
        </a:stretch>
      </xdr:blipFill>
      <xdr:spPr>
        <a:prstGeom prst="rect">
          <a:avLst/>
        </a:prstGeom>
        <a:noFill/>
      </xdr:spPr>
    </xdr:pic>
    <xdr:clientData fLocksWithSheet="0"/>
  </xdr:oneCellAnchor>
  <xdr:oneCellAnchor>
    <xdr:from>
      <xdr:col>3</xdr:col>
      <xdr:colOff>390525</xdr:colOff>
      <xdr:row>196</xdr:row>
      <xdr:rowOff>123825</xdr:rowOff>
    </xdr:from>
    <xdr:ext cx="1181100" cy="1857375"/>
    <xdr:pic>
      <xdr:nvPicPr>
        <xdr:cNvPr id="0" name="image280.png"/>
        <xdr:cNvPicPr preferRelativeResize="0"/>
      </xdr:nvPicPr>
      <xdr:blipFill>
        <a:blip cstate="print" r:embed="rId249"/>
        <a:stretch>
          <a:fillRect/>
        </a:stretch>
      </xdr:blipFill>
      <xdr:spPr>
        <a:prstGeom prst="rect">
          <a:avLst/>
        </a:prstGeom>
        <a:noFill/>
      </xdr:spPr>
    </xdr:pic>
    <xdr:clientData fLocksWithSheet="0"/>
  </xdr:oneCellAnchor>
  <xdr:oneCellAnchor>
    <xdr:from>
      <xdr:col>7</xdr:col>
      <xdr:colOff>304800</xdr:colOff>
      <xdr:row>196</xdr:row>
      <xdr:rowOff>95250</xdr:rowOff>
    </xdr:from>
    <xdr:ext cx="342900" cy="1857375"/>
    <xdr:pic>
      <xdr:nvPicPr>
        <xdr:cNvPr id="0" name="image255.png"/>
        <xdr:cNvPicPr preferRelativeResize="0"/>
      </xdr:nvPicPr>
      <xdr:blipFill>
        <a:blip cstate="print" r:embed="rId248"/>
        <a:stretch>
          <a:fillRect/>
        </a:stretch>
      </xdr:blipFill>
      <xdr:spPr>
        <a:prstGeom prst="rect">
          <a:avLst/>
        </a:prstGeom>
        <a:noFill/>
      </xdr:spPr>
    </xdr:pic>
    <xdr:clientData fLocksWithSheet="0"/>
  </xdr:oneCellAnchor>
  <xdr:oneCellAnchor>
    <xdr:from>
      <xdr:col>3</xdr:col>
      <xdr:colOff>352425</xdr:colOff>
      <xdr:row>197</xdr:row>
      <xdr:rowOff>57150</xdr:rowOff>
    </xdr:from>
    <xdr:ext cx="1181100" cy="1952625"/>
    <xdr:pic>
      <xdr:nvPicPr>
        <xdr:cNvPr id="0" name="image274.png"/>
        <xdr:cNvPicPr preferRelativeResize="0"/>
      </xdr:nvPicPr>
      <xdr:blipFill>
        <a:blip cstate="print" r:embed="rId250"/>
        <a:stretch>
          <a:fillRect/>
        </a:stretch>
      </xdr:blipFill>
      <xdr:spPr>
        <a:prstGeom prst="rect">
          <a:avLst/>
        </a:prstGeom>
        <a:noFill/>
      </xdr:spPr>
    </xdr:pic>
    <xdr:clientData fLocksWithSheet="0"/>
  </xdr:oneCellAnchor>
  <xdr:oneCellAnchor>
    <xdr:from>
      <xdr:col>7</xdr:col>
      <xdr:colOff>304800</xdr:colOff>
      <xdr:row>197</xdr:row>
      <xdr:rowOff>95250</xdr:rowOff>
    </xdr:from>
    <xdr:ext cx="342900" cy="1857375"/>
    <xdr:pic>
      <xdr:nvPicPr>
        <xdr:cNvPr id="0" name="image255.png"/>
        <xdr:cNvPicPr preferRelativeResize="0"/>
      </xdr:nvPicPr>
      <xdr:blipFill>
        <a:blip cstate="print" r:embed="rId248"/>
        <a:stretch>
          <a:fillRect/>
        </a:stretch>
      </xdr:blipFill>
      <xdr:spPr>
        <a:prstGeom prst="rect">
          <a:avLst/>
        </a:prstGeom>
        <a:noFill/>
      </xdr:spPr>
    </xdr:pic>
    <xdr:clientData fLocksWithSheet="0"/>
  </xdr:oneCellAnchor>
  <xdr:oneCellAnchor>
    <xdr:from>
      <xdr:col>3</xdr:col>
      <xdr:colOff>381000</xdr:colOff>
      <xdr:row>198</xdr:row>
      <xdr:rowOff>76200</xdr:rowOff>
    </xdr:from>
    <xdr:ext cx="1057275" cy="1866900"/>
    <xdr:pic>
      <xdr:nvPicPr>
        <xdr:cNvPr id="0" name="image252.png"/>
        <xdr:cNvPicPr preferRelativeResize="0"/>
      </xdr:nvPicPr>
      <xdr:blipFill>
        <a:blip cstate="print" r:embed="rId251"/>
        <a:stretch>
          <a:fillRect/>
        </a:stretch>
      </xdr:blipFill>
      <xdr:spPr>
        <a:prstGeom prst="rect">
          <a:avLst/>
        </a:prstGeom>
        <a:noFill/>
      </xdr:spPr>
    </xdr:pic>
    <xdr:clientData fLocksWithSheet="0"/>
  </xdr:oneCellAnchor>
  <xdr:oneCellAnchor>
    <xdr:from>
      <xdr:col>7</xdr:col>
      <xdr:colOff>200025</xdr:colOff>
      <xdr:row>198</xdr:row>
      <xdr:rowOff>609600</xdr:rowOff>
    </xdr:from>
    <xdr:ext cx="476250" cy="438150"/>
    <xdr:pic>
      <xdr:nvPicPr>
        <xdr:cNvPr id="0" name="image253.png"/>
        <xdr:cNvPicPr preferRelativeResize="0"/>
      </xdr:nvPicPr>
      <xdr:blipFill>
        <a:blip cstate="print" r:embed="rId252"/>
        <a:stretch>
          <a:fillRect/>
        </a:stretch>
      </xdr:blipFill>
      <xdr:spPr>
        <a:prstGeom prst="rect">
          <a:avLst/>
        </a:prstGeom>
        <a:noFill/>
      </xdr:spPr>
    </xdr:pic>
    <xdr:clientData fLocksWithSheet="0"/>
  </xdr:oneCellAnchor>
  <xdr:oneCellAnchor>
    <xdr:from>
      <xdr:col>3</xdr:col>
      <xdr:colOff>419100</xdr:colOff>
      <xdr:row>199</xdr:row>
      <xdr:rowOff>76200</xdr:rowOff>
    </xdr:from>
    <xdr:ext cx="1152525" cy="1876425"/>
    <xdr:pic>
      <xdr:nvPicPr>
        <xdr:cNvPr id="0" name="image269.png"/>
        <xdr:cNvPicPr preferRelativeResize="0"/>
      </xdr:nvPicPr>
      <xdr:blipFill>
        <a:blip cstate="print" r:embed="rId253"/>
        <a:stretch>
          <a:fillRect/>
        </a:stretch>
      </xdr:blipFill>
      <xdr:spPr>
        <a:prstGeom prst="rect">
          <a:avLst/>
        </a:prstGeom>
        <a:noFill/>
      </xdr:spPr>
    </xdr:pic>
    <xdr:clientData fLocksWithSheet="0"/>
  </xdr:oneCellAnchor>
  <xdr:oneCellAnchor>
    <xdr:from>
      <xdr:col>7</xdr:col>
      <xdr:colOff>219075</xdr:colOff>
      <xdr:row>199</xdr:row>
      <xdr:rowOff>638175</xdr:rowOff>
    </xdr:from>
    <xdr:ext cx="476250" cy="400050"/>
    <xdr:pic>
      <xdr:nvPicPr>
        <xdr:cNvPr id="0" name="image256.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333375</xdr:colOff>
      <xdr:row>200</xdr:row>
      <xdr:rowOff>95250</xdr:rowOff>
    </xdr:from>
    <xdr:ext cx="1219200" cy="1857375"/>
    <xdr:pic>
      <xdr:nvPicPr>
        <xdr:cNvPr id="0" name="image258.png"/>
        <xdr:cNvPicPr preferRelativeResize="0"/>
      </xdr:nvPicPr>
      <xdr:blipFill>
        <a:blip cstate="print" r:embed="rId255"/>
        <a:stretch>
          <a:fillRect/>
        </a:stretch>
      </xdr:blipFill>
      <xdr:spPr>
        <a:prstGeom prst="rect">
          <a:avLst/>
        </a:prstGeom>
        <a:noFill/>
      </xdr:spPr>
    </xdr:pic>
    <xdr:clientData fLocksWithSheet="0"/>
  </xdr:oneCellAnchor>
  <xdr:oneCellAnchor>
    <xdr:from>
      <xdr:col>7</xdr:col>
      <xdr:colOff>219075</xdr:colOff>
      <xdr:row>200</xdr:row>
      <xdr:rowOff>638175</xdr:rowOff>
    </xdr:from>
    <xdr:ext cx="476250" cy="390525"/>
    <xdr:pic>
      <xdr:nvPicPr>
        <xdr:cNvPr id="0" name="image256.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390525</xdr:colOff>
      <xdr:row>201</xdr:row>
      <xdr:rowOff>85725</xdr:rowOff>
    </xdr:from>
    <xdr:ext cx="1143000" cy="1790700"/>
    <xdr:pic>
      <xdr:nvPicPr>
        <xdr:cNvPr id="0" name="image259.png"/>
        <xdr:cNvPicPr preferRelativeResize="0"/>
      </xdr:nvPicPr>
      <xdr:blipFill>
        <a:blip cstate="print" r:embed="rId256"/>
        <a:stretch>
          <a:fillRect/>
        </a:stretch>
      </xdr:blipFill>
      <xdr:spPr>
        <a:prstGeom prst="rect">
          <a:avLst/>
        </a:prstGeom>
        <a:noFill/>
      </xdr:spPr>
    </xdr:pic>
    <xdr:clientData fLocksWithSheet="0"/>
  </xdr:oneCellAnchor>
  <xdr:oneCellAnchor>
    <xdr:from>
      <xdr:col>7</xdr:col>
      <xdr:colOff>219075</xdr:colOff>
      <xdr:row>201</xdr:row>
      <xdr:rowOff>638175</xdr:rowOff>
    </xdr:from>
    <xdr:ext cx="476250" cy="390525"/>
    <xdr:pic>
      <xdr:nvPicPr>
        <xdr:cNvPr id="0" name="image256.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371475</xdr:colOff>
      <xdr:row>202</xdr:row>
      <xdr:rowOff>85725</xdr:rowOff>
    </xdr:from>
    <xdr:ext cx="1238250" cy="2057400"/>
    <xdr:pic>
      <xdr:nvPicPr>
        <xdr:cNvPr id="0" name="image261.png"/>
        <xdr:cNvPicPr preferRelativeResize="0"/>
      </xdr:nvPicPr>
      <xdr:blipFill>
        <a:blip cstate="print" r:embed="rId257"/>
        <a:stretch>
          <a:fillRect/>
        </a:stretch>
      </xdr:blipFill>
      <xdr:spPr>
        <a:prstGeom prst="rect">
          <a:avLst/>
        </a:prstGeom>
        <a:noFill/>
      </xdr:spPr>
    </xdr:pic>
    <xdr:clientData fLocksWithSheet="0"/>
  </xdr:oneCellAnchor>
  <xdr:oneCellAnchor>
    <xdr:from>
      <xdr:col>7</xdr:col>
      <xdr:colOff>219075</xdr:colOff>
      <xdr:row>202</xdr:row>
      <xdr:rowOff>638175</xdr:rowOff>
    </xdr:from>
    <xdr:ext cx="476250" cy="390525"/>
    <xdr:pic>
      <xdr:nvPicPr>
        <xdr:cNvPr id="0" name="image256.png"/>
        <xdr:cNvPicPr preferRelativeResize="0"/>
      </xdr:nvPicPr>
      <xdr:blipFill>
        <a:blip cstate="print" r:embed="rId254"/>
        <a:stretch>
          <a:fillRect/>
        </a:stretch>
      </xdr:blipFill>
      <xdr:spPr>
        <a:prstGeom prst="rect">
          <a:avLst/>
        </a:prstGeom>
        <a:noFill/>
      </xdr:spPr>
    </xdr:pic>
    <xdr:clientData fLocksWithSheet="0"/>
  </xdr:oneCellAnchor>
  <xdr:oneCellAnchor>
    <xdr:from>
      <xdr:col>7</xdr:col>
      <xdr:colOff>219075</xdr:colOff>
      <xdr:row>203</xdr:row>
      <xdr:rowOff>638175</xdr:rowOff>
    </xdr:from>
    <xdr:ext cx="476250" cy="390525"/>
    <xdr:pic>
      <xdr:nvPicPr>
        <xdr:cNvPr id="0" name="image256.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266700</xdr:colOff>
      <xdr:row>203</xdr:row>
      <xdr:rowOff>66675</xdr:rowOff>
    </xdr:from>
    <xdr:ext cx="1343025" cy="2133600"/>
    <xdr:pic>
      <xdr:nvPicPr>
        <xdr:cNvPr id="0" name="image263.png"/>
        <xdr:cNvPicPr preferRelativeResize="0"/>
      </xdr:nvPicPr>
      <xdr:blipFill>
        <a:blip cstate="print" r:embed="rId258"/>
        <a:stretch>
          <a:fillRect/>
        </a:stretch>
      </xdr:blipFill>
      <xdr:spPr>
        <a:prstGeom prst="rect">
          <a:avLst/>
        </a:prstGeom>
        <a:noFill/>
      </xdr:spPr>
    </xdr:pic>
    <xdr:clientData fLocksWithSheet="0"/>
  </xdr:oneCellAnchor>
  <xdr:oneCellAnchor>
    <xdr:from>
      <xdr:col>3</xdr:col>
      <xdr:colOff>238125</xdr:colOff>
      <xdr:row>204</xdr:row>
      <xdr:rowOff>95250</xdr:rowOff>
    </xdr:from>
    <xdr:ext cx="1314450" cy="2047875"/>
    <xdr:pic>
      <xdr:nvPicPr>
        <xdr:cNvPr id="0" name="image264.png"/>
        <xdr:cNvPicPr preferRelativeResize="0"/>
      </xdr:nvPicPr>
      <xdr:blipFill>
        <a:blip cstate="print" r:embed="rId259"/>
        <a:stretch>
          <a:fillRect/>
        </a:stretch>
      </xdr:blipFill>
      <xdr:spPr>
        <a:prstGeom prst="rect">
          <a:avLst/>
        </a:prstGeom>
        <a:noFill/>
      </xdr:spPr>
    </xdr:pic>
    <xdr:clientData fLocksWithSheet="0"/>
  </xdr:oneCellAnchor>
  <xdr:oneCellAnchor>
    <xdr:from>
      <xdr:col>3</xdr:col>
      <xdr:colOff>314325</xdr:colOff>
      <xdr:row>205</xdr:row>
      <xdr:rowOff>219075</xdr:rowOff>
    </xdr:from>
    <xdr:ext cx="1257300" cy="2419350"/>
    <xdr:pic>
      <xdr:nvPicPr>
        <xdr:cNvPr id="0" name="image272.png"/>
        <xdr:cNvPicPr preferRelativeResize="0"/>
      </xdr:nvPicPr>
      <xdr:blipFill>
        <a:blip cstate="print" r:embed="rId260"/>
        <a:stretch>
          <a:fillRect/>
        </a:stretch>
      </xdr:blipFill>
      <xdr:spPr>
        <a:prstGeom prst="rect">
          <a:avLst/>
        </a:prstGeom>
        <a:noFill/>
      </xdr:spPr>
    </xdr:pic>
    <xdr:clientData fLocksWithSheet="0"/>
  </xdr:oneCellAnchor>
  <xdr:oneCellAnchor>
    <xdr:from>
      <xdr:col>7</xdr:col>
      <xdr:colOff>200025</xdr:colOff>
      <xdr:row>205</xdr:row>
      <xdr:rowOff>990600</xdr:rowOff>
    </xdr:from>
    <xdr:ext cx="476250" cy="390525"/>
    <xdr:pic>
      <xdr:nvPicPr>
        <xdr:cNvPr id="0" name="image256.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228600</xdr:colOff>
      <xdr:row>206</xdr:row>
      <xdr:rowOff>247650</xdr:rowOff>
    </xdr:from>
    <xdr:ext cx="1381125" cy="2314575"/>
    <xdr:pic>
      <xdr:nvPicPr>
        <xdr:cNvPr id="0" name="image291.png"/>
        <xdr:cNvPicPr preferRelativeResize="0"/>
      </xdr:nvPicPr>
      <xdr:blipFill>
        <a:blip cstate="print" r:embed="rId261"/>
        <a:stretch>
          <a:fillRect/>
        </a:stretch>
      </xdr:blipFill>
      <xdr:spPr>
        <a:prstGeom prst="rect">
          <a:avLst/>
        </a:prstGeom>
        <a:noFill/>
      </xdr:spPr>
    </xdr:pic>
    <xdr:clientData fLocksWithSheet="0"/>
  </xdr:oneCellAnchor>
  <xdr:oneCellAnchor>
    <xdr:from>
      <xdr:col>7</xdr:col>
      <xdr:colOff>180975</xdr:colOff>
      <xdr:row>206</xdr:row>
      <xdr:rowOff>1143000</xdr:rowOff>
    </xdr:from>
    <xdr:ext cx="476250" cy="390525"/>
    <xdr:pic>
      <xdr:nvPicPr>
        <xdr:cNvPr id="0" name="image256.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133350</xdr:colOff>
      <xdr:row>207</xdr:row>
      <xdr:rowOff>180975</xdr:rowOff>
    </xdr:from>
    <xdr:ext cx="1628775" cy="2419350"/>
    <xdr:pic>
      <xdr:nvPicPr>
        <xdr:cNvPr id="0" name="image267.png"/>
        <xdr:cNvPicPr preferRelativeResize="0"/>
      </xdr:nvPicPr>
      <xdr:blipFill>
        <a:blip cstate="print" r:embed="rId262"/>
        <a:stretch>
          <a:fillRect/>
        </a:stretch>
      </xdr:blipFill>
      <xdr:spPr>
        <a:prstGeom prst="rect">
          <a:avLst/>
        </a:prstGeom>
        <a:noFill/>
      </xdr:spPr>
    </xdr:pic>
    <xdr:clientData fLocksWithSheet="0"/>
  </xdr:oneCellAnchor>
  <xdr:oneCellAnchor>
    <xdr:from>
      <xdr:col>7</xdr:col>
      <xdr:colOff>180975</xdr:colOff>
      <xdr:row>207</xdr:row>
      <xdr:rowOff>1143000</xdr:rowOff>
    </xdr:from>
    <xdr:ext cx="476250" cy="390525"/>
    <xdr:pic>
      <xdr:nvPicPr>
        <xdr:cNvPr id="0" name="image256.png"/>
        <xdr:cNvPicPr preferRelativeResize="0"/>
      </xdr:nvPicPr>
      <xdr:blipFill>
        <a:blip cstate="print" r:embed="rId254"/>
        <a:stretch>
          <a:fillRect/>
        </a:stretch>
      </xdr:blipFill>
      <xdr:spPr>
        <a:prstGeom prst="rect">
          <a:avLst/>
        </a:prstGeom>
        <a:noFill/>
      </xdr:spPr>
    </xdr:pic>
    <xdr:clientData fLocksWithSheet="0"/>
  </xdr:oneCellAnchor>
  <xdr:oneCellAnchor>
    <xdr:from>
      <xdr:col>7</xdr:col>
      <xdr:colOff>95250</xdr:colOff>
      <xdr:row>208</xdr:row>
      <xdr:rowOff>1038225</xdr:rowOff>
    </xdr:from>
    <xdr:ext cx="638175" cy="647700"/>
    <xdr:pic>
      <xdr:nvPicPr>
        <xdr:cNvPr id="0" name="image326.png"/>
        <xdr:cNvPicPr preferRelativeResize="0"/>
      </xdr:nvPicPr>
      <xdr:blipFill>
        <a:blip cstate="print" r:embed="rId263"/>
        <a:stretch>
          <a:fillRect/>
        </a:stretch>
      </xdr:blipFill>
      <xdr:spPr>
        <a:prstGeom prst="rect">
          <a:avLst/>
        </a:prstGeom>
        <a:noFill/>
      </xdr:spPr>
    </xdr:pic>
    <xdr:clientData fLocksWithSheet="0"/>
  </xdr:oneCellAnchor>
  <xdr:oneCellAnchor>
    <xdr:from>
      <xdr:col>3</xdr:col>
      <xdr:colOff>228600</xdr:colOff>
      <xdr:row>208</xdr:row>
      <xdr:rowOff>342900</xdr:rowOff>
    </xdr:from>
    <xdr:ext cx="1428750" cy="2143125"/>
    <xdr:pic>
      <xdr:nvPicPr>
        <xdr:cNvPr id="0" name="image283.png"/>
        <xdr:cNvPicPr preferRelativeResize="0"/>
      </xdr:nvPicPr>
      <xdr:blipFill>
        <a:blip cstate="print" r:embed="rId264"/>
        <a:stretch>
          <a:fillRect/>
        </a:stretch>
      </xdr:blipFill>
      <xdr:spPr>
        <a:prstGeom prst="rect">
          <a:avLst/>
        </a:prstGeom>
        <a:noFill/>
      </xdr:spPr>
    </xdr:pic>
    <xdr:clientData fLocksWithSheet="0"/>
  </xdr:oneCellAnchor>
  <xdr:oneCellAnchor>
    <xdr:from>
      <xdr:col>3</xdr:col>
      <xdr:colOff>209550</xdr:colOff>
      <xdr:row>209</xdr:row>
      <xdr:rowOff>190500</xdr:rowOff>
    </xdr:from>
    <xdr:ext cx="1438275" cy="2390775"/>
    <xdr:pic>
      <xdr:nvPicPr>
        <xdr:cNvPr id="0" name="image293.png"/>
        <xdr:cNvPicPr preferRelativeResize="0"/>
      </xdr:nvPicPr>
      <xdr:blipFill>
        <a:blip cstate="print" r:embed="rId265"/>
        <a:stretch>
          <a:fillRect/>
        </a:stretch>
      </xdr:blipFill>
      <xdr:spPr>
        <a:prstGeom prst="rect">
          <a:avLst/>
        </a:prstGeom>
        <a:noFill/>
      </xdr:spPr>
    </xdr:pic>
    <xdr:clientData fLocksWithSheet="0"/>
  </xdr:oneCellAnchor>
  <xdr:oneCellAnchor>
    <xdr:from>
      <xdr:col>7</xdr:col>
      <xdr:colOff>180975</xdr:colOff>
      <xdr:row>209</xdr:row>
      <xdr:rowOff>1028700</xdr:rowOff>
    </xdr:from>
    <xdr:ext cx="514350" cy="504825"/>
    <xdr:pic>
      <xdr:nvPicPr>
        <xdr:cNvPr id="0" name="image268.png"/>
        <xdr:cNvPicPr preferRelativeResize="0"/>
      </xdr:nvPicPr>
      <xdr:blipFill>
        <a:blip cstate="print" r:embed="rId266"/>
        <a:stretch>
          <a:fillRect/>
        </a:stretch>
      </xdr:blipFill>
      <xdr:spPr>
        <a:prstGeom prst="rect">
          <a:avLst/>
        </a:prstGeom>
        <a:noFill/>
      </xdr:spPr>
    </xdr:pic>
    <xdr:clientData fLocksWithSheet="0"/>
  </xdr:oneCellAnchor>
  <xdr:oneCellAnchor>
    <xdr:from>
      <xdr:col>7</xdr:col>
      <xdr:colOff>209550</xdr:colOff>
      <xdr:row>210</xdr:row>
      <xdr:rowOff>285750</xdr:rowOff>
    </xdr:from>
    <xdr:ext cx="409575" cy="1781175"/>
    <xdr:pic>
      <xdr:nvPicPr>
        <xdr:cNvPr id="0" name="image262.png"/>
        <xdr:cNvPicPr preferRelativeResize="0"/>
      </xdr:nvPicPr>
      <xdr:blipFill>
        <a:blip cstate="print" r:embed="rId267"/>
        <a:stretch>
          <a:fillRect/>
        </a:stretch>
      </xdr:blipFill>
      <xdr:spPr>
        <a:prstGeom prst="rect">
          <a:avLst/>
        </a:prstGeom>
        <a:noFill/>
      </xdr:spPr>
    </xdr:pic>
    <xdr:clientData fLocksWithSheet="0"/>
  </xdr:oneCellAnchor>
  <xdr:oneCellAnchor>
    <xdr:from>
      <xdr:col>3</xdr:col>
      <xdr:colOff>190500</xdr:colOff>
      <xdr:row>210</xdr:row>
      <xdr:rowOff>104775</xdr:rowOff>
    </xdr:from>
    <xdr:ext cx="1438275" cy="2514600"/>
    <xdr:pic>
      <xdr:nvPicPr>
        <xdr:cNvPr id="0" name="image265.png"/>
        <xdr:cNvPicPr preferRelativeResize="0"/>
      </xdr:nvPicPr>
      <xdr:blipFill>
        <a:blip cstate="print" r:embed="rId268"/>
        <a:stretch>
          <a:fillRect/>
        </a:stretch>
      </xdr:blipFill>
      <xdr:spPr>
        <a:prstGeom prst="rect">
          <a:avLst/>
        </a:prstGeom>
        <a:noFill/>
      </xdr:spPr>
    </xdr:pic>
    <xdr:clientData fLocksWithSheet="0"/>
  </xdr:oneCellAnchor>
  <xdr:oneCellAnchor>
    <xdr:from>
      <xdr:col>3</xdr:col>
      <xdr:colOff>190500</xdr:colOff>
      <xdr:row>211</xdr:row>
      <xdr:rowOff>161925</xdr:rowOff>
    </xdr:from>
    <xdr:ext cx="1457325" cy="1943100"/>
    <xdr:pic>
      <xdr:nvPicPr>
        <xdr:cNvPr id="0" name="image287.png"/>
        <xdr:cNvPicPr preferRelativeResize="0"/>
      </xdr:nvPicPr>
      <xdr:blipFill>
        <a:blip cstate="print" r:embed="rId269"/>
        <a:stretch>
          <a:fillRect/>
        </a:stretch>
      </xdr:blipFill>
      <xdr:spPr>
        <a:prstGeom prst="rect">
          <a:avLst/>
        </a:prstGeom>
        <a:noFill/>
      </xdr:spPr>
    </xdr:pic>
    <xdr:clientData fLocksWithSheet="0"/>
  </xdr:oneCellAnchor>
  <xdr:oneCellAnchor>
    <xdr:from>
      <xdr:col>7</xdr:col>
      <xdr:colOff>247650</xdr:colOff>
      <xdr:row>211</xdr:row>
      <xdr:rowOff>123825</xdr:rowOff>
    </xdr:from>
    <xdr:ext cx="409575" cy="1714500"/>
    <xdr:pic>
      <xdr:nvPicPr>
        <xdr:cNvPr id="0" name="image273.png"/>
        <xdr:cNvPicPr preferRelativeResize="0"/>
      </xdr:nvPicPr>
      <xdr:blipFill>
        <a:blip cstate="print" r:embed="rId270"/>
        <a:stretch>
          <a:fillRect/>
        </a:stretch>
      </xdr:blipFill>
      <xdr:spPr>
        <a:prstGeom prst="rect">
          <a:avLst/>
        </a:prstGeom>
        <a:noFill/>
      </xdr:spPr>
    </xdr:pic>
    <xdr:clientData fLocksWithSheet="0"/>
  </xdr:oneCellAnchor>
  <xdr:oneCellAnchor>
    <xdr:from>
      <xdr:col>7</xdr:col>
      <xdr:colOff>247650</xdr:colOff>
      <xdr:row>212</xdr:row>
      <xdr:rowOff>123825</xdr:rowOff>
    </xdr:from>
    <xdr:ext cx="400050" cy="1724025"/>
    <xdr:pic>
      <xdr:nvPicPr>
        <xdr:cNvPr id="0" name="image273.png"/>
        <xdr:cNvPicPr preferRelativeResize="0"/>
      </xdr:nvPicPr>
      <xdr:blipFill>
        <a:blip cstate="print" r:embed="rId270"/>
        <a:stretch>
          <a:fillRect/>
        </a:stretch>
      </xdr:blipFill>
      <xdr:spPr>
        <a:prstGeom prst="rect">
          <a:avLst/>
        </a:prstGeom>
        <a:noFill/>
      </xdr:spPr>
    </xdr:pic>
    <xdr:clientData fLocksWithSheet="0"/>
  </xdr:oneCellAnchor>
  <xdr:oneCellAnchor>
    <xdr:from>
      <xdr:col>3</xdr:col>
      <xdr:colOff>152400</xdr:colOff>
      <xdr:row>212</xdr:row>
      <xdr:rowOff>190500</xdr:rowOff>
    </xdr:from>
    <xdr:ext cx="1571625" cy="1962150"/>
    <xdr:pic>
      <xdr:nvPicPr>
        <xdr:cNvPr id="0" name="image271.png"/>
        <xdr:cNvPicPr preferRelativeResize="0"/>
      </xdr:nvPicPr>
      <xdr:blipFill>
        <a:blip cstate="print" r:embed="rId271"/>
        <a:stretch>
          <a:fillRect/>
        </a:stretch>
      </xdr:blipFill>
      <xdr:spPr>
        <a:prstGeom prst="rect">
          <a:avLst/>
        </a:prstGeom>
        <a:noFill/>
      </xdr:spPr>
    </xdr:pic>
    <xdr:clientData fLocksWithSheet="0"/>
  </xdr:oneCellAnchor>
  <xdr:oneCellAnchor>
    <xdr:from>
      <xdr:col>3</xdr:col>
      <xdr:colOff>228600</xdr:colOff>
      <xdr:row>213</xdr:row>
      <xdr:rowOff>95250</xdr:rowOff>
    </xdr:from>
    <xdr:ext cx="1533525" cy="2085975"/>
    <xdr:pic>
      <xdr:nvPicPr>
        <xdr:cNvPr id="0" name="image298.png"/>
        <xdr:cNvPicPr preferRelativeResize="0"/>
      </xdr:nvPicPr>
      <xdr:blipFill>
        <a:blip cstate="print" r:embed="rId272"/>
        <a:stretch>
          <a:fillRect/>
        </a:stretch>
      </xdr:blipFill>
      <xdr:spPr>
        <a:prstGeom prst="rect">
          <a:avLst/>
        </a:prstGeom>
        <a:noFill/>
      </xdr:spPr>
    </xdr:pic>
    <xdr:clientData fLocksWithSheet="0"/>
  </xdr:oneCellAnchor>
  <xdr:oneCellAnchor>
    <xdr:from>
      <xdr:col>7</xdr:col>
      <xdr:colOff>247650</xdr:colOff>
      <xdr:row>213</xdr:row>
      <xdr:rowOff>123825</xdr:rowOff>
    </xdr:from>
    <xdr:ext cx="400050" cy="1724025"/>
    <xdr:pic>
      <xdr:nvPicPr>
        <xdr:cNvPr id="0" name="image273.png"/>
        <xdr:cNvPicPr preferRelativeResize="0"/>
      </xdr:nvPicPr>
      <xdr:blipFill>
        <a:blip cstate="print" r:embed="rId270"/>
        <a:stretch>
          <a:fillRect/>
        </a:stretch>
      </xdr:blipFill>
      <xdr:spPr>
        <a:prstGeom prst="rect">
          <a:avLst/>
        </a:prstGeom>
        <a:noFill/>
      </xdr:spPr>
    </xdr:pic>
    <xdr:clientData fLocksWithSheet="0"/>
  </xdr:oneCellAnchor>
  <xdr:oneCellAnchor>
    <xdr:from>
      <xdr:col>3</xdr:col>
      <xdr:colOff>304800</xdr:colOff>
      <xdr:row>214</xdr:row>
      <xdr:rowOff>85725</xdr:rowOff>
    </xdr:from>
    <xdr:ext cx="1381125" cy="2076450"/>
    <xdr:pic>
      <xdr:nvPicPr>
        <xdr:cNvPr id="0" name="image289.png"/>
        <xdr:cNvPicPr preferRelativeResize="0"/>
      </xdr:nvPicPr>
      <xdr:blipFill>
        <a:blip cstate="print" r:embed="rId273"/>
        <a:stretch>
          <a:fillRect/>
        </a:stretch>
      </xdr:blipFill>
      <xdr:spPr>
        <a:prstGeom prst="rect">
          <a:avLst/>
        </a:prstGeom>
        <a:noFill/>
      </xdr:spPr>
    </xdr:pic>
    <xdr:clientData fLocksWithSheet="0"/>
  </xdr:oneCellAnchor>
  <xdr:oneCellAnchor>
    <xdr:from>
      <xdr:col>7</xdr:col>
      <xdr:colOff>285750</xdr:colOff>
      <xdr:row>214</xdr:row>
      <xdr:rowOff>514350</xdr:rowOff>
    </xdr:from>
    <xdr:ext cx="409575" cy="819150"/>
    <xdr:pic>
      <xdr:nvPicPr>
        <xdr:cNvPr id="0" name="image278.png"/>
        <xdr:cNvPicPr preferRelativeResize="0"/>
      </xdr:nvPicPr>
      <xdr:blipFill>
        <a:blip cstate="print" r:embed="rId274"/>
        <a:stretch>
          <a:fillRect/>
        </a:stretch>
      </xdr:blipFill>
      <xdr:spPr>
        <a:prstGeom prst="rect">
          <a:avLst/>
        </a:prstGeom>
        <a:noFill/>
      </xdr:spPr>
    </xdr:pic>
    <xdr:clientData fLocksWithSheet="0"/>
  </xdr:oneCellAnchor>
  <xdr:oneCellAnchor>
    <xdr:from>
      <xdr:col>7</xdr:col>
      <xdr:colOff>276225</xdr:colOff>
      <xdr:row>215</xdr:row>
      <xdr:rowOff>504825</xdr:rowOff>
    </xdr:from>
    <xdr:ext cx="419100" cy="819150"/>
    <xdr:pic>
      <xdr:nvPicPr>
        <xdr:cNvPr id="0" name="image278.png"/>
        <xdr:cNvPicPr preferRelativeResize="0"/>
      </xdr:nvPicPr>
      <xdr:blipFill>
        <a:blip cstate="print" r:embed="rId274"/>
        <a:stretch>
          <a:fillRect/>
        </a:stretch>
      </xdr:blipFill>
      <xdr:spPr>
        <a:prstGeom prst="rect">
          <a:avLst/>
        </a:prstGeom>
        <a:noFill/>
      </xdr:spPr>
    </xdr:pic>
    <xdr:clientData fLocksWithSheet="0"/>
  </xdr:oneCellAnchor>
  <xdr:oneCellAnchor>
    <xdr:from>
      <xdr:col>3</xdr:col>
      <xdr:colOff>457200</xdr:colOff>
      <xdr:row>215</xdr:row>
      <xdr:rowOff>161925</xdr:rowOff>
    </xdr:from>
    <xdr:ext cx="1304925" cy="1905000"/>
    <xdr:pic>
      <xdr:nvPicPr>
        <xdr:cNvPr id="0" name="image277.png"/>
        <xdr:cNvPicPr preferRelativeResize="0"/>
      </xdr:nvPicPr>
      <xdr:blipFill>
        <a:blip cstate="print" r:embed="rId275"/>
        <a:stretch>
          <a:fillRect/>
        </a:stretch>
      </xdr:blipFill>
      <xdr:spPr>
        <a:prstGeom prst="rect">
          <a:avLst/>
        </a:prstGeom>
        <a:noFill/>
      </xdr:spPr>
    </xdr:pic>
    <xdr:clientData fLocksWithSheet="0"/>
  </xdr:oneCellAnchor>
  <xdr:oneCellAnchor>
    <xdr:from>
      <xdr:col>3</xdr:col>
      <xdr:colOff>276225</xdr:colOff>
      <xdr:row>216</xdr:row>
      <xdr:rowOff>180975</xdr:rowOff>
    </xdr:from>
    <xdr:ext cx="1257300" cy="1714500"/>
    <xdr:pic>
      <xdr:nvPicPr>
        <xdr:cNvPr id="0" name="image279.png"/>
        <xdr:cNvPicPr preferRelativeResize="0"/>
      </xdr:nvPicPr>
      <xdr:blipFill>
        <a:blip cstate="print" r:embed="rId276"/>
        <a:stretch>
          <a:fillRect/>
        </a:stretch>
      </xdr:blipFill>
      <xdr:spPr>
        <a:prstGeom prst="rect">
          <a:avLst/>
        </a:prstGeom>
        <a:noFill/>
      </xdr:spPr>
    </xdr:pic>
    <xdr:clientData fLocksWithSheet="0"/>
  </xdr:oneCellAnchor>
  <xdr:oneCellAnchor>
    <xdr:from>
      <xdr:col>7</xdr:col>
      <xdr:colOff>247650</xdr:colOff>
      <xdr:row>216</xdr:row>
      <xdr:rowOff>723900</xdr:rowOff>
    </xdr:from>
    <xdr:ext cx="523875" cy="466725"/>
    <xdr:pic>
      <xdr:nvPicPr>
        <xdr:cNvPr id="0" name="image292.png"/>
        <xdr:cNvPicPr preferRelativeResize="0"/>
      </xdr:nvPicPr>
      <xdr:blipFill>
        <a:blip cstate="print" r:embed="rId277"/>
        <a:stretch>
          <a:fillRect/>
        </a:stretch>
      </xdr:blipFill>
      <xdr:spPr>
        <a:prstGeom prst="rect">
          <a:avLst/>
        </a:prstGeom>
        <a:noFill/>
      </xdr:spPr>
    </xdr:pic>
    <xdr:clientData fLocksWithSheet="0"/>
  </xdr:oneCellAnchor>
  <xdr:oneCellAnchor>
    <xdr:from>
      <xdr:col>3</xdr:col>
      <xdr:colOff>266700</xdr:colOff>
      <xdr:row>217</xdr:row>
      <xdr:rowOff>161925</xdr:rowOff>
    </xdr:from>
    <xdr:ext cx="1457325" cy="2019300"/>
    <xdr:pic>
      <xdr:nvPicPr>
        <xdr:cNvPr id="0" name="image310.png"/>
        <xdr:cNvPicPr preferRelativeResize="0"/>
      </xdr:nvPicPr>
      <xdr:blipFill>
        <a:blip cstate="print" r:embed="rId278"/>
        <a:stretch>
          <a:fillRect/>
        </a:stretch>
      </xdr:blipFill>
      <xdr:spPr>
        <a:prstGeom prst="rect">
          <a:avLst/>
        </a:prstGeom>
        <a:noFill/>
      </xdr:spPr>
    </xdr:pic>
    <xdr:clientData fLocksWithSheet="0"/>
  </xdr:oneCellAnchor>
  <xdr:oneCellAnchor>
    <xdr:from>
      <xdr:col>7</xdr:col>
      <xdr:colOff>295275</xdr:colOff>
      <xdr:row>217</xdr:row>
      <xdr:rowOff>133350</xdr:rowOff>
    </xdr:from>
    <xdr:ext cx="400050" cy="1781175"/>
    <xdr:pic>
      <xdr:nvPicPr>
        <xdr:cNvPr id="0" name="image309.png"/>
        <xdr:cNvPicPr preferRelativeResize="0"/>
      </xdr:nvPicPr>
      <xdr:blipFill>
        <a:blip cstate="print" r:embed="rId279"/>
        <a:stretch>
          <a:fillRect/>
        </a:stretch>
      </xdr:blipFill>
      <xdr:spPr>
        <a:prstGeom prst="rect">
          <a:avLst/>
        </a:prstGeom>
        <a:noFill/>
      </xdr:spPr>
    </xdr:pic>
    <xdr:clientData fLocksWithSheet="0"/>
  </xdr:oneCellAnchor>
  <xdr:oneCellAnchor>
    <xdr:from>
      <xdr:col>3</xdr:col>
      <xdr:colOff>342900</xdr:colOff>
      <xdr:row>218</xdr:row>
      <xdr:rowOff>47625</xdr:rowOff>
    </xdr:from>
    <xdr:ext cx="1323975" cy="2114550"/>
    <xdr:pic>
      <xdr:nvPicPr>
        <xdr:cNvPr id="0" name="image281.png"/>
        <xdr:cNvPicPr preferRelativeResize="0"/>
      </xdr:nvPicPr>
      <xdr:blipFill>
        <a:blip cstate="print" r:embed="rId280"/>
        <a:stretch>
          <a:fillRect/>
        </a:stretch>
      </xdr:blipFill>
      <xdr:spPr>
        <a:prstGeom prst="rect">
          <a:avLst/>
        </a:prstGeom>
        <a:noFill/>
      </xdr:spPr>
    </xdr:pic>
    <xdr:clientData fLocksWithSheet="0"/>
  </xdr:oneCellAnchor>
  <xdr:oneCellAnchor>
    <xdr:from>
      <xdr:col>7</xdr:col>
      <xdr:colOff>295275</xdr:colOff>
      <xdr:row>218</xdr:row>
      <xdr:rowOff>142875</xdr:rowOff>
    </xdr:from>
    <xdr:ext cx="447675" cy="1619250"/>
    <xdr:pic>
      <xdr:nvPicPr>
        <xdr:cNvPr id="0" name="image282.png"/>
        <xdr:cNvPicPr preferRelativeResize="0"/>
      </xdr:nvPicPr>
      <xdr:blipFill>
        <a:blip cstate="print" r:embed="rId281"/>
        <a:stretch>
          <a:fillRect/>
        </a:stretch>
      </xdr:blipFill>
      <xdr:spPr>
        <a:prstGeom prst="rect">
          <a:avLst/>
        </a:prstGeom>
        <a:noFill/>
      </xdr:spPr>
    </xdr:pic>
    <xdr:clientData fLocksWithSheet="0"/>
  </xdr:oneCellAnchor>
  <xdr:oneCellAnchor>
    <xdr:from>
      <xdr:col>3</xdr:col>
      <xdr:colOff>352425</xdr:colOff>
      <xdr:row>219</xdr:row>
      <xdr:rowOff>76200</xdr:rowOff>
    </xdr:from>
    <xdr:ext cx="1447800" cy="2047875"/>
    <xdr:pic>
      <xdr:nvPicPr>
        <xdr:cNvPr id="0" name="image304.png"/>
        <xdr:cNvPicPr preferRelativeResize="0"/>
      </xdr:nvPicPr>
      <xdr:blipFill>
        <a:blip cstate="print" r:embed="rId282"/>
        <a:stretch>
          <a:fillRect/>
        </a:stretch>
      </xdr:blipFill>
      <xdr:spPr>
        <a:prstGeom prst="rect">
          <a:avLst/>
        </a:prstGeom>
        <a:noFill/>
      </xdr:spPr>
    </xdr:pic>
    <xdr:clientData fLocksWithSheet="0"/>
  </xdr:oneCellAnchor>
  <xdr:oneCellAnchor>
    <xdr:from>
      <xdr:col>7</xdr:col>
      <xdr:colOff>276225</xdr:colOff>
      <xdr:row>219</xdr:row>
      <xdr:rowOff>247650</xdr:rowOff>
    </xdr:from>
    <xdr:ext cx="342900" cy="1628775"/>
    <xdr:pic>
      <xdr:nvPicPr>
        <xdr:cNvPr id="0" name="image296.png"/>
        <xdr:cNvPicPr preferRelativeResize="0"/>
      </xdr:nvPicPr>
      <xdr:blipFill>
        <a:blip cstate="print" r:embed="rId283"/>
        <a:stretch>
          <a:fillRect/>
        </a:stretch>
      </xdr:blipFill>
      <xdr:spPr>
        <a:prstGeom prst="rect">
          <a:avLst/>
        </a:prstGeom>
        <a:noFill/>
      </xdr:spPr>
    </xdr:pic>
    <xdr:clientData fLocksWithSheet="0"/>
  </xdr:oneCellAnchor>
  <xdr:oneCellAnchor>
    <xdr:from>
      <xdr:col>3</xdr:col>
      <xdr:colOff>352425</xdr:colOff>
      <xdr:row>220</xdr:row>
      <xdr:rowOff>104775</xdr:rowOff>
    </xdr:from>
    <xdr:ext cx="1371600" cy="2000250"/>
    <xdr:pic>
      <xdr:nvPicPr>
        <xdr:cNvPr id="0" name="image301.png"/>
        <xdr:cNvPicPr preferRelativeResize="0"/>
      </xdr:nvPicPr>
      <xdr:blipFill>
        <a:blip cstate="print" r:embed="rId284"/>
        <a:stretch>
          <a:fillRect/>
        </a:stretch>
      </xdr:blipFill>
      <xdr:spPr>
        <a:prstGeom prst="rect">
          <a:avLst/>
        </a:prstGeom>
        <a:noFill/>
      </xdr:spPr>
    </xdr:pic>
    <xdr:clientData fLocksWithSheet="0"/>
  </xdr:oneCellAnchor>
  <xdr:oneCellAnchor>
    <xdr:from>
      <xdr:col>7</xdr:col>
      <xdr:colOff>285750</xdr:colOff>
      <xdr:row>220</xdr:row>
      <xdr:rowOff>152400</xdr:rowOff>
    </xdr:from>
    <xdr:ext cx="371475" cy="1838325"/>
    <xdr:pic>
      <xdr:nvPicPr>
        <xdr:cNvPr id="0" name="image295.png"/>
        <xdr:cNvPicPr preferRelativeResize="0"/>
      </xdr:nvPicPr>
      <xdr:blipFill>
        <a:blip cstate="print" r:embed="rId285"/>
        <a:stretch>
          <a:fillRect/>
        </a:stretch>
      </xdr:blipFill>
      <xdr:spPr>
        <a:prstGeom prst="rect">
          <a:avLst/>
        </a:prstGeom>
        <a:noFill/>
      </xdr:spPr>
    </xdr:pic>
    <xdr:clientData fLocksWithSheet="0"/>
  </xdr:oneCellAnchor>
  <xdr:oneCellAnchor>
    <xdr:from>
      <xdr:col>3</xdr:col>
      <xdr:colOff>295275</xdr:colOff>
      <xdr:row>221</xdr:row>
      <xdr:rowOff>85725</xdr:rowOff>
    </xdr:from>
    <xdr:ext cx="1466850" cy="2124075"/>
    <xdr:pic>
      <xdr:nvPicPr>
        <xdr:cNvPr id="0" name="image303.png"/>
        <xdr:cNvPicPr preferRelativeResize="0"/>
      </xdr:nvPicPr>
      <xdr:blipFill>
        <a:blip cstate="print" r:embed="rId286"/>
        <a:stretch>
          <a:fillRect/>
        </a:stretch>
      </xdr:blipFill>
      <xdr:spPr>
        <a:prstGeom prst="rect">
          <a:avLst/>
        </a:prstGeom>
        <a:noFill/>
      </xdr:spPr>
    </xdr:pic>
    <xdr:clientData fLocksWithSheet="0"/>
  </xdr:oneCellAnchor>
  <xdr:oneCellAnchor>
    <xdr:from>
      <xdr:col>7</xdr:col>
      <xdr:colOff>247650</xdr:colOff>
      <xdr:row>221</xdr:row>
      <xdr:rowOff>771525</xdr:rowOff>
    </xdr:from>
    <xdr:ext cx="428625" cy="457200"/>
    <xdr:pic>
      <xdr:nvPicPr>
        <xdr:cNvPr id="0" name="image314.png"/>
        <xdr:cNvPicPr preferRelativeResize="0"/>
      </xdr:nvPicPr>
      <xdr:blipFill>
        <a:blip cstate="print" r:embed="rId287"/>
        <a:stretch>
          <a:fillRect/>
        </a:stretch>
      </xdr:blipFill>
      <xdr:spPr>
        <a:prstGeom prst="rect">
          <a:avLst/>
        </a:prstGeom>
        <a:noFill/>
      </xdr:spPr>
    </xdr:pic>
    <xdr:clientData fLocksWithSheet="0"/>
  </xdr:oneCellAnchor>
  <xdr:oneCellAnchor>
    <xdr:from>
      <xdr:col>3</xdr:col>
      <xdr:colOff>342900</xdr:colOff>
      <xdr:row>222</xdr:row>
      <xdr:rowOff>66675</xdr:rowOff>
    </xdr:from>
    <xdr:ext cx="1381125" cy="2076450"/>
    <xdr:pic>
      <xdr:nvPicPr>
        <xdr:cNvPr id="0" name="image311.png"/>
        <xdr:cNvPicPr preferRelativeResize="0"/>
      </xdr:nvPicPr>
      <xdr:blipFill>
        <a:blip cstate="print" r:embed="rId288"/>
        <a:stretch>
          <a:fillRect/>
        </a:stretch>
      </xdr:blipFill>
      <xdr:spPr>
        <a:prstGeom prst="rect">
          <a:avLst/>
        </a:prstGeom>
        <a:noFill/>
      </xdr:spPr>
    </xdr:pic>
    <xdr:clientData fLocksWithSheet="0"/>
  </xdr:oneCellAnchor>
  <xdr:oneCellAnchor>
    <xdr:from>
      <xdr:col>7</xdr:col>
      <xdr:colOff>247650</xdr:colOff>
      <xdr:row>222</xdr:row>
      <xdr:rowOff>771525</xdr:rowOff>
    </xdr:from>
    <xdr:ext cx="428625" cy="447675"/>
    <xdr:pic>
      <xdr:nvPicPr>
        <xdr:cNvPr id="0" name="image314.png"/>
        <xdr:cNvPicPr preferRelativeResize="0"/>
      </xdr:nvPicPr>
      <xdr:blipFill>
        <a:blip cstate="print" r:embed="rId287"/>
        <a:stretch>
          <a:fillRect/>
        </a:stretch>
      </xdr:blipFill>
      <xdr:spPr>
        <a:prstGeom prst="rect">
          <a:avLst/>
        </a:prstGeom>
        <a:noFill/>
      </xdr:spPr>
    </xdr:pic>
    <xdr:clientData fLocksWithSheet="0"/>
  </xdr:oneCellAnchor>
  <xdr:oneCellAnchor>
    <xdr:from>
      <xdr:col>3</xdr:col>
      <xdr:colOff>419100</xdr:colOff>
      <xdr:row>223</xdr:row>
      <xdr:rowOff>133350</xdr:rowOff>
    </xdr:from>
    <xdr:ext cx="1257300" cy="2028825"/>
    <xdr:pic>
      <xdr:nvPicPr>
        <xdr:cNvPr id="0" name="image285.png"/>
        <xdr:cNvPicPr preferRelativeResize="0"/>
      </xdr:nvPicPr>
      <xdr:blipFill>
        <a:blip cstate="print" r:embed="rId289"/>
        <a:stretch>
          <a:fillRect/>
        </a:stretch>
      </xdr:blipFill>
      <xdr:spPr>
        <a:prstGeom prst="rect">
          <a:avLst/>
        </a:prstGeom>
        <a:noFill/>
      </xdr:spPr>
    </xdr:pic>
    <xdr:clientData fLocksWithSheet="0"/>
  </xdr:oneCellAnchor>
  <xdr:oneCellAnchor>
    <xdr:from>
      <xdr:col>7</xdr:col>
      <xdr:colOff>219075</xdr:colOff>
      <xdr:row>223</xdr:row>
      <xdr:rowOff>762000</xdr:rowOff>
    </xdr:from>
    <xdr:ext cx="476250" cy="428625"/>
    <xdr:pic>
      <xdr:nvPicPr>
        <xdr:cNvPr id="0" name="image297.png"/>
        <xdr:cNvPicPr preferRelativeResize="0"/>
      </xdr:nvPicPr>
      <xdr:blipFill>
        <a:blip cstate="print" r:embed="rId290"/>
        <a:stretch>
          <a:fillRect/>
        </a:stretch>
      </xdr:blipFill>
      <xdr:spPr>
        <a:prstGeom prst="rect">
          <a:avLst/>
        </a:prstGeom>
        <a:noFill/>
      </xdr:spPr>
    </xdr:pic>
    <xdr:clientData fLocksWithSheet="0"/>
  </xdr:oneCellAnchor>
  <xdr:oneCellAnchor>
    <xdr:from>
      <xdr:col>7</xdr:col>
      <xdr:colOff>219075</xdr:colOff>
      <xdr:row>224</xdr:row>
      <xdr:rowOff>762000</xdr:rowOff>
    </xdr:from>
    <xdr:ext cx="466725" cy="419100"/>
    <xdr:pic>
      <xdr:nvPicPr>
        <xdr:cNvPr id="0" name="image297.png"/>
        <xdr:cNvPicPr preferRelativeResize="0"/>
      </xdr:nvPicPr>
      <xdr:blipFill>
        <a:blip cstate="print" r:embed="rId290"/>
        <a:stretch>
          <a:fillRect/>
        </a:stretch>
      </xdr:blipFill>
      <xdr:spPr>
        <a:prstGeom prst="rect">
          <a:avLst/>
        </a:prstGeom>
        <a:noFill/>
      </xdr:spPr>
    </xdr:pic>
    <xdr:clientData fLocksWithSheet="0"/>
  </xdr:oneCellAnchor>
  <xdr:oneCellAnchor>
    <xdr:from>
      <xdr:col>3</xdr:col>
      <xdr:colOff>571500</xdr:colOff>
      <xdr:row>224</xdr:row>
      <xdr:rowOff>0</xdr:rowOff>
    </xdr:from>
    <xdr:ext cx="885825" cy="2066925"/>
    <xdr:pic>
      <xdr:nvPicPr>
        <xdr:cNvPr id="0" name="image284.png"/>
        <xdr:cNvPicPr preferRelativeResize="0"/>
      </xdr:nvPicPr>
      <xdr:blipFill>
        <a:blip cstate="print" r:embed="rId291"/>
        <a:stretch>
          <a:fillRect/>
        </a:stretch>
      </xdr:blipFill>
      <xdr:spPr>
        <a:prstGeom prst="rect">
          <a:avLst/>
        </a:prstGeom>
        <a:noFill/>
      </xdr:spPr>
    </xdr:pic>
    <xdr:clientData fLocksWithSheet="0"/>
  </xdr:oneCellAnchor>
  <xdr:oneCellAnchor>
    <xdr:from>
      <xdr:col>3</xdr:col>
      <xdr:colOff>552450</xdr:colOff>
      <xdr:row>225</xdr:row>
      <xdr:rowOff>123825</xdr:rowOff>
    </xdr:from>
    <xdr:ext cx="981075" cy="1943100"/>
    <xdr:pic>
      <xdr:nvPicPr>
        <xdr:cNvPr id="0" name="image288.png"/>
        <xdr:cNvPicPr preferRelativeResize="0"/>
      </xdr:nvPicPr>
      <xdr:blipFill>
        <a:blip cstate="print" r:embed="rId292"/>
        <a:stretch>
          <a:fillRect/>
        </a:stretch>
      </xdr:blipFill>
      <xdr:spPr>
        <a:prstGeom prst="rect">
          <a:avLst/>
        </a:prstGeom>
        <a:noFill/>
      </xdr:spPr>
    </xdr:pic>
    <xdr:clientData fLocksWithSheet="0"/>
  </xdr:oneCellAnchor>
  <xdr:oneCellAnchor>
    <xdr:from>
      <xdr:col>7</xdr:col>
      <xdr:colOff>323850</xdr:colOff>
      <xdr:row>225</xdr:row>
      <xdr:rowOff>161925</xdr:rowOff>
    </xdr:from>
    <xdr:ext cx="342900" cy="2019300"/>
    <xdr:pic>
      <xdr:nvPicPr>
        <xdr:cNvPr id="0" name="image286.png"/>
        <xdr:cNvPicPr preferRelativeResize="0"/>
      </xdr:nvPicPr>
      <xdr:blipFill>
        <a:blip cstate="print" r:embed="rId293"/>
        <a:stretch>
          <a:fillRect/>
        </a:stretch>
      </xdr:blipFill>
      <xdr:spPr>
        <a:prstGeom prst="rect">
          <a:avLst/>
        </a:prstGeom>
        <a:noFill/>
      </xdr:spPr>
    </xdr:pic>
    <xdr:clientData fLocksWithSheet="0"/>
  </xdr:oneCellAnchor>
  <xdr:oneCellAnchor>
    <xdr:from>
      <xdr:col>4</xdr:col>
      <xdr:colOff>895350</xdr:colOff>
      <xdr:row>225</xdr:row>
      <xdr:rowOff>1609725</xdr:rowOff>
    </xdr:from>
    <xdr:ext cx="1838325" cy="571500"/>
    <xdr:pic>
      <xdr:nvPicPr>
        <xdr:cNvPr id="0" name="image290.png"/>
        <xdr:cNvPicPr preferRelativeResize="0"/>
      </xdr:nvPicPr>
      <xdr:blipFill>
        <a:blip cstate="print" r:embed="rId294"/>
        <a:stretch>
          <a:fillRect/>
        </a:stretch>
      </xdr:blipFill>
      <xdr:spPr>
        <a:prstGeom prst="rect">
          <a:avLst/>
        </a:prstGeom>
        <a:noFill/>
      </xdr:spPr>
    </xdr:pic>
    <xdr:clientData fLocksWithSheet="0"/>
  </xdr:oneCellAnchor>
  <xdr:oneCellAnchor>
    <xdr:from>
      <xdr:col>3</xdr:col>
      <xdr:colOff>428625</xdr:colOff>
      <xdr:row>226</xdr:row>
      <xdr:rowOff>85725</xdr:rowOff>
    </xdr:from>
    <xdr:ext cx="1257300" cy="2019300"/>
    <xdr:pic>
      <xdr:nvPicPr>
        <xdr:cNvPr id="0" name="image321.png"/>
        <xdr:cNvPicPr preferRelativeResize="0"/>
      </xdr:nvPicPr>
      <xdr:blipFill>
        <a:blip cstate="print" r:embed="rId295"/>
        <a:stretch>
          <a:fillRect/>
        </a:stretch>
      </xdr:blipFill>
      <xdr:spPr>
        <a:prstGeom prst="rect">
          <a:avLst/>
        </a:prstGeom>
        <a:noFill/>
      </xdr:spPr>
    </xdr:pic>
    <xdr:clientData fLocksWithSheet="0"/>
  </xdr:oneCellAnchor>
  <xdr:oneCellAnchor>
    <xdr:from>
      <xdr:col>7</xdr:col>
      <xdr:colOff>295275</xdr:colOff>
      <xdr:row>226</xdr:row>
      <xdr:rowOff>47625</xdr:rowOff>
    </xdr:from>
    <xdr:ext cx="361950" cy="2066925"/>
    <xdr:pic>
      <xdr:nvPicPr>
        <xdr:cNvPr id="0" name="image294.png"/>
        <xdr:cNvPicPr preferRelativeResize="0"/>
      </xdr:nvPicPr>
      <xdr:blipFill>
        <a:blip cstate="print" r:embed="rId296"/>
        <a:stretch>
          <a:fillRect/>
        </a:stretch>
      </xdr:blipFill>
      <xdr:spPr>
        <a:prstGeom prst="rect">
          <a:avLst/>
        </a:prstGeom>
        <a:noFill/>
      </xdr:spPr>
    </xdr:pic>
    <xdr:clientData fLocksWithSheet="0"/>
  </xdr:oneCellAnchor>
  <xdr:oneCellAnchor>
    <xdr:from>
      <xdr:col>3</xdr:col>
      <xdr:colOff>381000</xdr:colOff>
      <xdr:row>227</xdr:row>
      <xdr:rowOff>114300</xdr:rowOff>
    </xdr:from>
    <xdr:ext cx="1419225" cy="2095500"/>
    <xdr:pic>
      <xdr:nvPicPr>
        <xdr:cNvPr id="0" name="image335.png"/>
        <xdr:cNvPicPr preferRelativeResize="0"/>
      </xdr:nvPicPr>
      <xdr:blipFill>
        <a:blip cstate="print" r:embed="rId297"/>
        <a:stretch>
          <a:fillRect/>
        </a:stretch>
      </xdr:blipFill>
      <xdr:spPr>
        <a:prstGeom prst="rect">
          <a:avLst/>
        </a:prstGeom>
        <a:noFill/>
      </xdr:spPr>
    </xdr:pic>
    <xdr:clientData fLocksWithSheet="0"/>
  </xdr:oneCellAnchor>
  <xdr:oneCellAnchor>
    <xdr:from>
      <xdr:col>7</xdr:col>
      <xdr:colOff>314325</xdr:colOff>
      <xdr:row>227</xdr:row>
      <xdr:rowOff>95250</xdr:rowOff>
    </xdr:from>
    <xdr:ext cx="323850" cy="2047875"/>
    <xdr:pic>
      <xdr:nvPicPr>
        <xdr:cNvPr id="0" name="image299.png"/>
        <xdr:cNvPicPr preferRelativeResize="0"/>
      </xdr:nvPicPr>
      <xdr:blipFill>
        <a:blip cstate="print" r:embed="rId298"/>
        <a:stretch>
          <a:fillRect/>
        </a:stretch>
      </xdr:blipFill>
      <xdr:spPr>
        <a:prstGeom prst="rect">
          <a:avLst/>
        </a:prstGeom>
        <a:noFill/>
      </xdr:spPr>
    </xdr:pic>
    <xdr:clientData fLocksWithSheet="0"/>
  </xdr:oneCellAnchor>
  <xdr:oneCellAnchor>
    <xdr:from>
      <xdr:col>3</xdr:col>
      <xdr:colOff>447675</xdr:colOff>
      <xdr:row>228</xdr:row>
      <xdr:rowOff>85725</xdr:rowOff>
    </xdr:from>
    <xdr:ext cx="1314450" cy="2133600"/>
    <xdr:pic>
      <xdr:nvPicPr>
        <xdr:cNvPr id="0" name="image329.png"/>
        <xdr:cNvPicPr preferRelativeResize="0"/>
      </xdr:nvPicPr>
      <xdr:blipFill>
        <a:blip cstate="print" r:embed="rId299"/>
        <a:stretch>
          <a:fillRect/>
        </a:stretch>
      </xdr:blipFill>
      <xdr:spPr>
        <a:prstGeom prst="rect">
          <a:avLst/>
        </a:prstGeom>
        <a:noFill/>
      </xdr:spPr>
    </xdr:pic>
    <xdr:clientData fLocksWithSheet="0"/>
  </xdr:oneCellAnchor>
  <xdr:oneCellAnchor>
    <xdr:from>
      <xdr:col>7</xdr:col>
      <xdr:colOff>257175</xdr:colOff>
      <xdr:row>228</xdr:row>
      <xdr:rowOff>447675</xdr:rowOff>
    </xdr:from>
    <xdr:ext cx="390525" cy="1028700"/>
    <xdr:pic>
      <xdr:nvPicPr>
        <xdr:cNvPr id="0" name="image316.png"/>
        <xdr:cNvPicPr preferRelativeResize="0"/>
      </xdr:nvPicPr>
      <xdr:blipFill>
        <a:blip cstate="print" r:embed="rId300"/>
        <a:stretch>
          <a:fillRect/>
        </a:stretch>
      </xdr:blipFill>
      <xdr:spPr>
        <a:prstGeom prst="rect">
          <a:avLst/>
        </a:prstGeom>
        <a:noFill/>
      </xdr:spPr>
    </xdr:pic>
    <xdr:clientData fLocksWithSheet="0"/>
  </xdr:oneCellAnchor>
  <xdr:oneCellAnchor>
    <xdr:from>
      <xdr:col>3</xdr:col>
      <xdr:colOff>342900</xdr:colOff>
      <xdr:row>229</xdr:row>
      <xdr:rowOff>76200</xdr:rowOff>
    </xdr:from>
    <xdr:ext cx="1323975" cy="2105025"/>
    <xdr:pic>
      <xdr:nvPicPr>
        <xdr:cNvPr id="0" name="image300.png"/>
        <xdr:cNvPicPr preferRelativeResize="0"/>
      </xdr:nvPicPr>
      <xdr:blipFill>
        <a:blip cstate="print" r:embed="rId301"/>
        <a:stretch>
          <a:fillRect/>
        </a:stretch>
      </xdr:blipFill>
      <xdr:spPr>
        <a:prstGeom prst="rect">
          <a:avLst/>
        </a:prstGeom>
        <a:noFill/>
      </xdr:spPr>
    </xdr:pic>
    <xdr:clientData fLocksWithSheet="0"/>
  </xdr:oneCellAnchor>
  <xdr:oneCellAnchor>
    <xdr:from>
      <xdr:col>7</xdr:col>
      <xdr:colOff>361950</xdr:colOff>
      <xdr:row>229</xdr:row>
      <xdr:rowOff>504825</xdr:rowOff>
    </xdr:from>
    <xdr:ext cx="333375" cy="914400"/>
    <xdr:pic>
      <xdr:nvPicPr>
        <xdr:cNvPr id="0" name="image307.png"/>
        <xdr:cNvPicPr preferRelativeResize="0"/>
      </xdr:nvPicPr>
      <xdr:blipFill>
        <a:blip cstate="print" r:embed="rId302"/>
        <a:stretch>
          <a:fillRect/>
        </a:stretch>
      </xdr:blipFill>
      <xdr:spPr>
        <a:prstGeom prst="rect">
          <a:avLst/>
        </a:prstGeom>
        <a:noFill/>
      </xdr:spPr>
    </xdr:pic>
    <xdr:clientData fLocksWithSheet="0"/>
  </xdr:oneCellAnchor>
  <xdr:oneCellAnchor>
    <xdr:from>
      <xdr:col>3</xdr:col>
      <xdr:colOff>371475</xdr:colOff>
      <xdr:row>230</xdr:row>
      <xdr:rowOff>104775</xdr:rowOff>
    </xdr:from>
    <xdr:ext cx="1238250" cy="2000250"/>
    <xdr:pic>
      <xdr:nvPicPr>
        <xdr:cNvPr id="0" name="image322.png"/>
        <xdr:cNvPicPr preferRelativeResize="0"/>
      </xdr:nvPicPr>
      <xdr:blipFill>
        <a:blip cstate="print" r:embed="rId303"/>
        <a:stretch>
          <a:fillRect/>
        </a:stretch>
      </xdr:blipFill>
      <xdr:spPr>
        <a:prstGeom prst="rect">
          <a:avLst/>
        </a:prstGeom>
        <a:noFill/>
      </xdr:spPr>
    </xdr:pic>
    <xdr:clientData fLocksWithSheet="0"/>
  </xdr:oneCellAnchor>
  <xdr:oneCellAnchor>
    <xdr:from>
      <xdr:col>7</xdr:col>
      <xdr:colOff>266700</xdr:colOff>
      <xdr:row>230</xdr:row>
      <xdr:rowOff>438150</xdr:rowOff>
    </xdr:from>
    <xdr:ext cx="409575" cy="1095375"/>
    <xdr:pic>
      <xdr:nvPicPr>
        <xdr:cNvPr id="0" name="image349.png"/>
        <xdr:cNvPicPr preferRelativeResize="0"/>
      </xdr:nvPicPr>
      <xdr:blipFill>
        <a:blip cstate="print" r:embed="rId304"/>
        <a:stretch>
          <a:fillRect/>
        </a:stretch>
      </xdr:blipFill>
      <xdr:spPr>
        <a:prstGeom prst="rect">
          <a:avLst/>
        </a:prstGeom>
        <a:noFill/>
      </xdr:spPr>
    </xdr:pic>
    <xdr:clientData fLocksWithSheet="0"/>
  </xdr:oneCellAnchor>
  <xdr:oneCellAnchor>
    <xdr:from>
      <xdr:col>3</xdr:col>
      <xdr:colOff>304800</xdr:colOff>
      <xdr:row>231</xdr:row>
      <xdr:rowOff>276225</xdr:rowOff>
    </xdr:from>
    <xdr:ext cx="1447800" cy="1924050"/>
    <xdr:pic>
      <xdr:nvPicPr>
        <xdr:cNvPr id="0" name="image305.png"/>
        <xdr:cNvPicPr preferRelativeResize="0"/>
      </xdr:nvPicPr>
      <xdr:blipFill>
        <a:blip cstate="print" r:embed="rId305"/>
        <a:stretch>
          <a:fillRect/>
        </a:stretch>
      </xdr:blipFill>
      <xdr:spPr>
        <a:prstGeom prst="rect">
          <a:avLst/>
        </a:prstGeom>
        <a:noFill/>
      </xdr:spPr>
    </xdr:pic>
    <xdr:clientData fLocksWithSheet="0"/>
  </xdr:oneCellAnchor>
  <xdr:oneCellAnchor>
    <xdr:from>
      <xdr:col>7</xdr:col>
      <xdr:colOff>266700</xdr:colOff>
      <xdr:row>231</xdr:row>
      <xdr:rowOff>47625</xdr:rowOff>
    </xdr:from>
    <xdr:ext cx="352425" cy="2019300"/>
    <xdr:pic>
      <xdr:nvPicPr>
        <xdr:cNvPr id="0" name="image302.png"/>
        <xdr:cNvPicPr preferRelativeResize="0"/>
      </xdr:nvPicPr>
      <xdr:blipFill>
        <a:blip cstate="print" r:embed="rId306"/>
        <a:stretch>
          <a:fillRect/>
        </a:stretch>
      </xdr:blipFill>
      <xdr:spPr>
        <a:prstGeom prst="rect">
          <a:avLst/>
        </a:prstGeom>
        <a:noFill/>
      </xdr:spPr>
    </xdr:pic>
    <xdr:clientData fLocksWithSheet="0"/>
  </xdr:oneCellAnchor>
  <xdr:oneCellAnchor>
    <xdr:from>
      <xdr:col>3</xdr:col>
      <xdr:colOff>257175</xdr:colOff>
      <xdr:row>232</xdr:row>
      <xdr:rowOff>76200</xdr:rowOff>
    </xdr:from>
    <xdr:ext cx="1390650" cy="1914525"/>
    <xdr:pic>
      <xdr:nvPicPr>
        <xdr:cNvPr id="0" name="image339.png"/>
        <xdr:cNvPicPr preferRelativeResize="0"/>
      </xdr:nvPicPr>
      <xdr:blipFill>
        <a:blip cstate="print" r:embed="rId307"/>
        <a:stretch>
          <a:fillRect/>
        </a:stretch>
      </xdr:blipFill>
      <xdr:spPr>
        <a:prstGeom prst="rect">
          <a:avLst/>
        </a:prstGeom>
        <a:noFill/>
      </xdr:spPr>
    </xdr:pic>
    <xdr:clientData fLocksWithSheet="0"/>
  </xdr:oneCellAnchor>
  <xdr:oneCellAnchor>
    <xdr:from>
      <xdr:col>7</xdr:col>
      <xdr:colOff>266700</xdr:colOff>
      <xdr:row>232</xdr:row>
      <xdr:rowOff>47625</xdr:rowOff>
    </xdr:from>
    <xdr:ext cx="361950" cy="2019300"/>
    <xdr:pic>
      <xdr:nvPicPr>
        <xdr:cNvPr id="0" name="image302.png"/>
        <xdr:cNvPicPr preferRelativeResize="0"/>
      </xdr:nvPicPr>
      <xdr:blipFill>
        <a:blip cstate="print" r:embed="rId306"/>
        <a:stretch>
          <a:fillRect/>
        </a:stretch>
      </xdr:blipFill>
      <xdr:spPr>
        <a:prstGeom prst="rect">
          <a:avLst/>
        </a:prstGeom>
        <a:noFill/>
      </xdr:spPr>
    </xdr:pic>
    <xdr:clientData fLocksWithSheet="0"/>
  </xdr:oneCellAnchor>
  <xdr:oneCellAnchor>
    <xdr:from>
      <xdr:col>7</xdr:col>
      <xdr:colOff>266700</xdr:colOff>
      <xdr:row>233</xdr:row>
      <xdr:rowOff>219075</xdr:rowOff>
    </xdr:from>
    <xdr:ext cx="352425" cy="1809750"/>
    <xdr:pic>
      <xdr:nvPicPr>
        <xdr:cNvPr id="0" name="image306.png"/>
        <xdr:cNvPicPr preferRelativeResize="0"/>
      </xdr:nvPicPr>
      <xdr:blipFill>
        <a:blip cstate="print" r:embed="rId308"/>
        <a:stretch>
          <a:fillRect/>
        </a:stretch>
      </xdr:blipFill>
      <xdr:spPr>
        <a:prstGeom prst="rect">
          <a:avLst/>
        </a:prstGeom>
        <a:noFill/>
      </xdr:spPr>
    </xdr:pic>
    <xdr:clientData fLocksWithSheet="0"/>
  </xdr:oneCellAnchor>
  <xdr:oneCellAnchor>
    <xdr:from>
      <xdr:col>3</xdr:col>
      <xdr:colOff>228600</xdr:colOff>
      <xdr:row>233</xdr:row>
      <xdr:rowOff>123825</xdr:rowOff>
    </xdr:from>
    <xdr:ext cx="1323975" cy="1752600"/>
    <xdr:pic>
      <xdr:nvPicPr>
        <xdr:cNvPr id="0" name="image308.png"/>
        <xdr:cNvPicPr preferRelativeResize="0"/>
      </xdr:nvPicPr>
      <xdr:blipFill>
        <a:blip cstate="print" r:embed="rId309"/>
        <a:stretch>
          <a:fillRect/>
        </a:stretch>
      </xdr:blipFill>
      <xdr:spPr>
        <a:prstGeom prst="rect">
          <a:avLst/>
        </a:prstGeom>
        <a:noFill/>
      </xdr:spPr>
    </xdr:pic>
    <xdr:clientData fLocksWithSheet="0"/>
  </xdr:oneCellAnchor>
  <xdr:oneCellAnchor>
    <xdr:from>
      <xdr:col>3</xdr:col>
      <xdr:colOff>314325</xdr:colOff>
      <xdr:row>234</xdr:row>
      <xdr:rowOff>390525</xdr:rowOff>
    </xdr:from>
    <xdr:ext cx="1409700" cy="1600200"/>
    <xdr:pic>
      <xdr:nvPicPr>
        <xdr:cNvPr id="0" name="image325.png"/>
        <xdr:cNvPicPr preferRelativeResize="0"/>
      </xdr:nvPicPr>
      <xdr:blipFill>
        <a:blip cstate="print" r:embed="rId310"/>
        <a:stretch>
          <a:fillRect/>
        </a:stretch>
      </xdr:blipFill>
      <xdr:spPr>
        <a:prstGeom prst="rect">
          <a:avLst/>
        </a:prstGeom>
        <a:noFill/>
      </xdr:spPr>
    </xdr:pic>
    <xdr:clientData fLocksWithSheet="0"/>
  </xdr:oneCellAnchor>
  <xdr:oneCellAnchor>
    <xdr:from>
      <xdr:col>7</xdr:col>
      <xdr:colOff>295275</xdr:colOff>
      <xdr:row>234</xdr:row>
      <xdr:rowOff>295275</xdr:rowOff>
    </xdr:from>
    <xdr:ext cx="361950" cy="1924050"/>
    <xdr:pic>
      <xdr:nvPicPr>
        <xdr:cNvPr id="0" name="image351.png"/>
        <xdr:cNvPicPr preferRelativeResize="0"/>
      </xdr:nvPicPr>
      <xdr:blipFill>
        <a:blip cstate="print" r:embed="rId311"/>
        <a:stretch>
          <a:fillRect/>
        </a:stretch>
      </xdr:blipFill>
      <xdr:spPr>
        <a:prstGeom prst="rect">
          <a:avLst/>
        </a:prstGeom>
        <a:noFill/>
      </xdr:spPr>
    </xdr:pic>
    <xdr:clientData fLocksWithSheet="0"/>
  </xdr:oneCellAnchor>
  <xdr:oneCellAnchor>
    <xdr:from>
      <xdr:col>3</xdr:col>
      <xdr:colOff>171450</xdr:colOff>
      <xdr:row>235</xdr:row>
      <xdr:rowOff>228600</xdr:rowOff>
    </xdr:from>
    <xdr:ext cx="1400175" cy="1600200"/>
    <xdr:pic>
      <xdr:nvPicPr>
        <xdr:cNvPr id="0" name="image333.png"/>
        <xdr:cNvPicPr preferRelativeResize="0"/>
      </xdr:nvPicPr>
      <xdr:blipFill>
        <a:blip cstate="print" r:embed="rId312"/>
        <a:stretch>
          <a:fillRect/>
        </a:stretch>
      </xdr:blipFill>
      <xdr:spPr>
        <a:prstGeom prst="rect">
          <a:avLst/>
        </a:prstGeom>
        <a:noFill/>
      </xdr:spPr>
    </xdr:pic>
    <xdr:clientData fLocksWithSheet="0"/>
  </xdr:oneCellAnchor>
  <xdr:oneCellAnchor>
    <xdr:from>
      <xdr:col>7</xdr:col>
      <xdr:colOff>257175</xdr:colOff>
      <xdr:row>235</xdr:row>
      <xdr:rowOff>142875</xdr:rowOff>
    </xdr:from>
    <xdr:ext cx="438150" cy="2228850"/>
    <xdr:pic>
      <xdr:nvPicPr>
        <xdr:cNvPr id="0" name="image313.png"/>
        <xdr:cNvPicPr preferRelativeResize="0"/>
      </xdr:nvPicPr>
      <xdr:blipFill>
        <a:blip cstate="print" r:embed="rId313"/>
        <a:stretch>
          <a:fillRect/>
        </a:stretch>
      </xdr:blipFill>
      <xdr:spPr>
        <a:prstGeom prst="rect">
          <a:avLst/>
        </a:prstGeom>
        <a:noFill/>
      </xdr:spPr>
    </xdr:pic>
    <xdr:clientData fLocksWithSheet="0"/>
  </xdr:oneCellAnchor>
  <xdr:oneCellAnchor>
    <xdr:from>
      <xdr:col>3</xdr:col>
      <xdr:colOff>238125</xdr:colOff>
      <xdr:row>236</xdr:row>
      <xdr:rowOff>419100</xdr:rowOff>
    </xdr:from>
    <xdr:ext cx="1485900" cy="2667000"/>
    <xdr:pic>
      <xdr:nvPicPr>
        <xdr:cNvPr id="0" name="image337.png"/>
        <xdr:cNvPicPr preferRelativeResize="0"/>
      </xdr:nvPicPr>
      <xdr:blipFill>
        <a:blip cstate="print" r:embed="rId314"/>
        <a:stretch>
          <a:fillRect/>
        </a:stretch>
      </xdr:blipFill>
      <xdr:spPr>
        <a:prstGeom prst="rect">
          <a:avLst/>
        </a:prstGeom>
        <a:noFill/>
      </xdr:spPr>
    </xdr:pic>
    <xdr:clientData fLocksWithSheet="0"/>
  </xdr:oneCellAnchor>
  <xdr:oneCellAnchor>
    <xdr:from>
      <xdr:col>7</xdr:col>
      <xdr:colOff>257175</xdr:colOff>
      <xdr:row>236</xdr:row>
      <xdr:rowOff>628650</xdr:rowOff>
    </xdr:from>
    <xdr:ext cx="457200" cy="2505075"/>
    <xdr:pic>
      <xdr:nvPicPr>
        <xdr:cNvPr id="0" name="image312.png"/>
        <xdr:cNvPicPr preferRelativeResize="0"/>
      </xdr:nvPicPr>
      <xdr:blipFill>
        <a:blip cstate="print" r:embed="rId315"/>
        <a:stretch>
          <a:fillRect/>
        </a:stretch>
      </xdr:blipFill>
      <xdr:spPr>
        <a:prstGeom prst="rect">
          <a:avLst/>
        </a:prstGeom>
        <a:noFill/>
      </xdr:spPr>
    </xdr:pic>
    <xdr:clientData fLocksWithSheet="0"/>
  </xdr:oneCellAnchor>
  <xdr:oneCellAnchor>
    <xdr:from>
      <xdr:col>3</xdr:col>
      <xdr:colOff>76200</xdr:colOff>
      <xdr:row>237</xdr:row>
      <xdr:rowOff>228600</xdr:rowOff>
    </xdr:from>
    <xdr:ext cx="1724025" cy="885825"/>
    <xdr:pic>
      <xdr:nvPicPr>
        <xdr:cNvPr id="0" name="image340.png"/>
        <xdr:cNvPicPr preferRelativeResize="0"/>
      </xdr:nvPicPr>
      <xdr:blipFill>
        <a:blip cstate="print" r:embed="rId316"/>
        <a:stretch>
          <a:fillRect/>
        </a:stretch>
      </xdr:blipFill>
      <xdr:spPr>
        <a:prstGeom prst="rect">
          <a:avLst/>
        </a:prstGeom>
        <a:noFill/>
      </xdr:spPr>
    </xdr:pic>
    <xdr:clientData fLocksWithSheet="0"/>
  </xdr:oneCellAnchor>
  <xdr:oneCellAnchor>
    <xdr:from>
      <xdr:col>7</xdr:col>
      <xdr:colOff>247650</xdr:colOff>
      <xdr:row>237</xdr:row>
      <xdr:rowOff>438150</xdr:rowOff>
    </xdr:from>
    <xdr:ext cx="504825" cy="485775"/>
    <xdr:pic>
      <xdr:nvPicPr>
        <xdr:cNvPr id="0" name="image315.png"/>
        <xdr:cNvPicPr preferRelativeResize="0"/>
      </xdr:nvPicPr>
      <xdr:blipFill>
        <a:blip cstate="print" r:embed="rId317"/>
        <a:stretch>
          <a:fillRect/>
        </a:stretch>
      </xdr:blipFill>
      <xdr:spPr>
        <a:prstGeom prst="rect">
          <a:avLst/>
        </a:prstGeom>
        <a:noFill/>
      </xdr:spPr>
    </xdr:pic>
    <xdr:clientData fLocksWithSheet="0"/>
  </xdr:oneCellAnchor>
  <xdr:oneCellAnchor>
    <xdr:from>
      <xdr:col>3</xdr:col>
      <xdr:colOff>285750</xdr:colOff>
      <xdr:row>238</xdr:row>
      <xdr:rowOff>276225</xdr:rowOff>
    </xdr:from>
    <xdr:ext cx="1285875" cy="1028700"/>
    <xdr:pic>
      <xdr:nvPicPr>
        <xdr:cNvPr id="0" name="image360.png"/>
        <xdr:cNvPicPr preferRelativeResize="0"/>
      </xdr:nvPicPr>
      <xdr:blipFill>
        <a:blip cstate="print" r:embed="rId318"/>
        <a:stretch>
          <a:fillRect/>
        </a:stretch>
      </xdr:blipFill>
      <xdr:spPr>
        <a:prstGeom prst="rect">
          <a:avLst/>
        </a:prstGeom>
        <a:noFill/>
      </xdr:spPr>
    </xdr:pic>
    <xdr:clientData fLocksWithSheet="0"/>
  </xdr:oneCellAnchor>
  <xdr:oneCellAnchor>
    <xdr:from>
      <xdr:col>7</xdr:col>
      <xdr:colOff>238125</xdr:colOff>
      <xdr:row>238</xdr:row>
      <xdr:rowOff>476250</xdr:rowOff>
    </xdr:from>
    <xdr:ext cx="457200" cy="447675"/>
    <xdr:pic>
      <xdr:nvPicPr>
        <xdr:cNvPr id="0" name="image315.png"/>
        <xdr:cNvPicPr preferRelativeResize="0"/>
      </xdr:nvPicPr>
      <xdr:blipFill>
        <a:blip cstate="print" r:embed="rId317"/>
        <a:stretch>
          <a:fillRect/>
        </a:stretch>
      </xdr:blipFill>
      <xdr:spPr>
        <a:prstGeom prst="rect">
          <a:avLst/>
        </a:prstGeom>
        <a:noFill/>
      </xdr:spPr>
    </xdr:pic>
    <xdr:clientData fLocksWithSheet="0"/>
  </xdr:oneCellAnchor>
  <xdr:oneCellAnchor>
    <xdr:from>
      <xdr:col>3</xdr:col>
      <xdr:colOff>314325</xdr:colOff>
      <xdr:row>239</xdr:row>
      <xdr:rowOff>171450</xdr:rowOff>
    </xdr:from>
    <xdr:ext cx="1257300" cy="1628775"/>
    <xdr:pic>
      <xdr:nvPicPr>
        <xdr:cNvPr id="0" name="image319.png"/>
        <xdr:cNvPicPr preferRelativeResize="0"/>
      </xdr:nvPicPr>
      <xdr:blipFill>
        <a:blip cstate="print" r:embed="rId319"/>
        <a:stretch>
          <a:fillRect/>
        </a:stretch>
      </xdr:blipFill>
      <xdr:spPr>
        <a:prstGeom prst="rect">
          <a:avLst/>
        </a:prstGeom>
        <a:noFill/>
      </xdr:spPr>
    </xdr:pic>
    <xdr:clientData fLocksWithSheet="0"/>
  </xdr:oneCellAnchor>
  <xdr:oneCellAnchor>
    <xdr:from>
      <xdr:col>7</xdr:col>
      <xdr:colOff>190500</xdr:colOff>
      <xdr:row>239</xdr:row>
      <xdr:rowOff>647700</xdr:rowOff>
    </xdr:from>
    <xdr:ext cx="409575" cy="400050"/>
    <xdr:pic>
      <xdr:nvPicPr>
        <xdr:cNvPr id="0" name="image318.png"/>
        <xdr:cNvPicPr preferRelativeResize="0"/>
      </xdr:nvPicPr>
      <xdr:blipFill>
        <a:blip cstate="print" r:embed="rId320"/>
        <a:stretch>
          <a:fillRect/>
        </a:stretch>
      </xdr:blipFill>
      <xdr:spPr>
        <a:prstGeom prst="rect">
          <a:avLst/>
        </a:prstGeom>
        <a:noFill/>
      </xdr:spPr>
    </xdr:pic>
    <xdr:clientData fLocksWithSheet="0"/>
  </xdr:oneCellAnchor>
  <xdr:oneCellAnchor>
    <xdr:from>
      <xdr:col>3</xdr:col>
      <xdr:colOff>352425</xdr:colOff>
      <xdr:row>240</xdr:row>
      <xdr:rowOff>133350</xdr:rowOff>
    </xdr:from>
    <xdr:ext cx="1123950" cy="1400175"/>
    <xdr:pic>
      <xdr:nvPicPr>
        <xdr:cNvPr id="0" name="image353.png"/>
        <xdr:cNvPicPr preferRelativeResize="0"/>
      </xdr:nvPicPr>
      <xdr:blipFill>
        <a:blip cstate="print" r:embed="rId321"/>
        <a:stretch>
          <a:fillRect/>
        </a:stretch>
      </xdr:blipFill>
      <xdr:spPr>
        <a:prstGeom prst="rect">
          <a:avLst/>
        </a:prstGeom>
        <a:noFill/>
      </xdr:spPr>
    </xdr:pic>
    <xdr:clientData fLocksWithSheet="0"/>
  </xdr:oneCellAnchor>
  <xdr:oneCellAnchor>
    <xdr:from>
      <xdr:col>7</xdr:col>
      <xdr:colOff>190500</xdr:colOff>
      <xdr:row>240</xdr:row>
      <xdr:rowOff>609600</xdr:rowOff>
    </xdr:from>
    <xdr:ext cx="514350" cy="504825"/>
    <xdr:pic>
      <xdr:nvPicPr>
        <xdr:cNvPr id="0" name="image345.png"/>
        <xdr:cNvPicPr preferRelativeResize="0"/>
      </xdr:nvPicPr>
      <xdr:blipFill>
        <a:blip cstate="print" r:embed="rId322"/>
        <a:stretch>
          <a:fillRect/>
        </a:stretch>
      </xdr:blipFill>
      <xdr:spPr>
        <a:prstGeom prst="rect">
          <a:avLst/>
        </a:prstGeom>
        <a:noFill/>
      </xdr:spPr>
    </xdr:pic>
    <xdr:clientData fLocksWithSheet="0"/>
  </xdr:oneCellAnchor>
  <xdr:oneCellAnchor>
    <xdr:from>
      <xdr:col>7</xdr:col>
      <xdr:colOff>304800</xdr:colOff>
      <xdr:row>241</xdr:row>
      <xdr:rowOff>85725</xdr:rowOff>
    </xdr:from>
    <xdr:ext cx="314325" cy="1524000"/>
    <xdr:pic>
      <xdr:nvPicPr>
        <xdr:cNvPr id="0" name="image320.png"/>
        <xdr:cNvPicPr preferRelativeResize="0"/>
      </xdr:nvPicPr>
      <xdr:blipFill>
        <a:blip cstate="print" r:embed="rId323"/>
        <a:stretch>
          <a:fillRect/>
        </a:stretch>
      </xdr:blipFill>
      <xdr:spPr>
        <a:prstGeom prst="rect">
          <a:avLst/>
        </a:prstGeom>
        <a:noFill/>
      </xdr:spPr>
    </xdr:pic>
    <xdr:clientData fLocksWithSheet="0"/>
  </xdr:oneCellAnchor>
  <xdr:oneCellAnchor>
    <xdr:from>
      <xdr:col>3</xdr:col>
      <xdr:colOff>257175</xdr:colOff>
      <xdr:row>242</xdr:row>
      <xdr:rowOff>171450</xdr:rowOff>
    </xdr:from>
    <xdr:ext cx="1447800" cy="1171575"/>
    <xdr:pic>
      <xdr:nvPicPr>
        <xdr:cNvPr id="0" name="image324.png"/>
        <xdr:cNvPicPr preferRelativeResize="0"/>
      </xdr:nvPicPr>
      <xdr:blipFill>
        <a:blip cstate="print" r:embed="rId324"/>
        <a:stretch>
          <a:fillRect/>
        </a:stretch>
      </xdr:blipFill>
      <xdr:spPr>
        <a:prstGeom prst="rect">
          <a:avLst/>
        </a:prstGeom>
        <a:noFill/>
      </xdr:spPr>
    </xdr:pic>
    <xdr:clientData fLocksWithSheet="0"/>
  </xdr:oneCellAnchor>
  <xdr:oneCellAnchor>
    <xdr:from>
      <xdr:col>3</xdr:col>
      <xdr:colOff>152400</xdr:colOff>
      <xdr:row>241</xdr:row>
      <xdr:rowOff>228600</xdr:rowOff>
    </xdr:from>
    <xdr:ext cx="1609725" cy="1152525"/>
    <xdr:pic>
      <xdr:nvPicPr>
        <xdr:cNvPr id="0" name="image328.png"/>
        <xdr:cNvPicPr preferRelativeResize="0"/>
      </xdr:nvPicPr>
      <xdr:blipFill>
        <a:blip cstate="print" r:embed="rId325"/>
        <a:stretch>
          <a:fillRect/>
        </a:stretch>
      </xdr:blipFill>
      <xdr:spPr>
        <a:prstGeom prst="rect">
          <a:avLst/>
        </a:prstGeom>
        <a:noFill/>
      </xdr:spPr>
    </xdr:pic>
    <xdr:clientData fLocksWithSheet="0"/>
  </xdr:oneCellAnchor>
  <xdr:oneCellAnchor>
    <xdr:from>
      <xdr:col>7</xdr:col>
      <xdr:colOff>304800</xdr:colOff>
      <xdr:row>242</xdr:row>
      <xdr:rowOff>85725</xdr:rowOff>
    </xdr:from>
    <xdr:ext cx="314325" cy="1524000"/>
    <xdr:pic>
      <xdr:nvPicPr>
        <xdr:cNvPr id="0" name="image320.png"/>
        <xdr:cNvPicPr preferRelativeResize="0"/>
      </xdr:nvPicPr>
      <xdr:blipFill>
        <a:blip cstate="print" r:embed="rId323"/>
        <a:stretch>
          <a:fillRect/>
        </a:stretch>
      </xdr:blipFill>
      <xdr:spPr>
        <a:prstGeom prst="rect">
          <a:avLst/>
        </a:prstGeom>
        <a:noFill/>
      </xdr:spPr>
    </xdr:pic>
    <xdr:clientData fLocksWithSheet="0"/>
  </xdr:oneCellAnchor>
  <xdr:oneCellAnchor>
    <xdr:from>
      <xdr:col>3</xdr:col>
      <xdr:colOff>333375</xdr:colOff>
      <xdr:row>243</xdr:row>
      <xdr:rowOff>95250</xdr:rowOff>
    </xdr:from>
    <xdr:ext cx="1390650" cy="1323975"/>
    <xdr:pic>
      <xdr:nvPicPr>
        <xdr:cNvPr id="0" name="image323.png"/>
        <xdr:cNvPicPr preferRelativeResize="0"/>
      </xdr:nvPicPr>
      <xdr:blipFill>
        <a:blip cstate="print" r:embed="rId326"/>
        <a:stretch>
          <a:fillRect/>
        </a:stretch>
      </xdr:blipFill>
      <xdr:spPr>
        <a:prstGeom prst="rect">
          <a:avLst/>
        </a:prstGeom>
        <a:noFill/>
      </xdr:spPr>
    </xdr:pic>
    <xdr:clientData fLocksWithSheet="0"/>
  </xdr:oneCellAnchor>
  <xdr:oneCellAnchor>
    <xdr:from>
      <xdr:col>7</xdr:col>
      <xdr:colOff>200025</xdr:colOff>
      <xdr:row>243</xdr:row>
      <xdr:rowOff>342900</xdr:rowOff>
    </xdr:from>
    <xdr:ext cx="419100" cy="800100"/>
    <xdr:pic>
      <xdr:nvPicPr>
        <xdr:cNvPr id="0" name="image327.png"/>
        <xdr:cNvPicPr preferRelativeResize="0"/>
      </xdr:nvPicPr>
      <xdr:blipFill>
        <a:blip cstate="print" r:embed="rId327"/>
        <a:stretch>
          <a:fillRect/>
        </a:stretch>
      </xdr:blipFill>
      <xdr:spPr>
        <a:prstGeom prst="rect">
          <a:avLst/>
        </a:prstGeom>
        <a:noFill/>
      </xdr:spPr>
    </xdr:pic>
    <xdr:clientData fLocksWithSheet="0"/>
  </xdr:oneCellAnchor>
  <xdr:oneCellAnchor>
    <xdr:from>
      <xdr:col>3</xdr:col>
      <xdr:colOff>133350</xdr:colOff>
      <xdr:row>244</xdr:row>
      <xdr:rowOff>219075</xdr:rowOff>
    </xdr:from>
    <xdr:ext cx="1704975" cy="1104900"/>
    <xdr:pic>
      <xdr:nvPicPr>
        <xdr:cNvPr id="0" name="image361.png"/>
        <xdr:cNvPicPr preferRelativeResize="0"/>
      </xdr:nvPicPr>
      <xdr:blipFill>
        <a:blip cstate="print" r:embed="rId328"/>
        <a:stretch>
          <a:fillRect/>
        </a:stretch>
      </xdr:blipFill>
      <xdr:spPr>
        <a:prstGeom prst="rect">
          <a:avLst/>
        </a:prstGeom>
        <a:noFill/>
      </xdr:spPr>
    </xdr:pic>
    <xdr:clientData fLocksWithSheet="0"/>
  </xdr:oneCellAnchor>
  <xdr:oneCellAnchor>
    <xdr:from>
      <xdr:col>7</xdr:col>
      <xdr:colOff>200025</xdr:colOff>
      <xdr:row>244</xdr:row>
      <xdr:rowOff>342900</xdr:rowOff>
    </xdr:from>
    <xdr:ext cx="419100" cy="800100"/>
    <xdr:pic>
      <xdr:nvPicPr>
        <xdr:cNvPr id="0" name="image327.png"/>
        <xdr:cNvPicPr preferRelativeResize="0"/>
      </xdr:nvPicPr>
      <xdr:blipFill>
        <a:blip cstate="print" r:embed="rId327"/>
        <a:stretch>
          <a:fillRect/>
        </a:stretch>
      </xdr:blipFill>
      <xdr:spPr>
        <a:prstGeom prst="rect">
          <a:avLst/>
        </a:prstGeom>
        <a:noFill/>
      </xdr:spPr>
    </xdr:pic>
    <xdr:clientData fLocksWithSheet="0"/>
  </xdr:oneCellAnchor>
  <xdr:oneCellAnchor>
    <xdr:from>
      <xdr:col>3</xdr:col>
      <xdr:colOff>342900</xdr:colOff>
      <xdr:row>245</xdr:row>
      <xdr:rowOff>238125</xdr:rowOff>
    </xdr:from>
    <xdr:ext cx="1104900" cy="1257300"/>
    <xdr:pic>
      <xdr:nvPicPr>
        <xdr:cNvPr id="0" name="image356.png"/>
        <xdr:cNvPicPr preferRelativeResize="0"/>
      </xdr:nvPicPr>
      <xdr:blipFill>
        <a:blip cstate="print" r:embed="rId329"/>
        <a:stretch>
          <a:fillRect/>
        </a:stretch>
      </xdr:blipFill>
      <xdr:spPr>
        <a:prstGeom prst="rect">
          <a:avLst/>
        </a:prstGeom>
        <a:noFill/>
      </xdr:spPr>
    </xdr:pic>
    <xdr:clientData fLocksWithSheet="0"/>
  </xdr:oneCellAnchor>
  <xdr:oneCellAnchor>
    <xdr:from>
      <xdr:col>7</xdr:col>
      <xdr:colOff>257175</xdr:colOff>
      <xdr:row>245</xdr:row>
      <xdr:rowOff>95250</xdr:rowOff>
    </xdr:from>
    <xdr:ext cx="361950" cy="1333500"/>
    <xdr:pic>
      <xdr:nvPicPr>
        <xdr:cNvPr id="0" name="image330.png"/>
        <xdr:cNvPicPr preferRelativeResize="0"/>
      </xdr:nvPicPr>
      <xdr:blipFill>
        <a:blip cstate="print" r:embed="rId330"/>
        <a:stretch>
          <a:fillRect/>
        </a:stretch>
      </xdr:blipFill>
      <xdr:spPr>
        <a:prstGeom prst="rect">
          <a:avLst/>
        </a:prstGeom>
        <a:noFill/>
      </xdr:spPr>
    </xdr:pic>
    <xdr:clientData fLocksWithSheet="0"/>
  </xdr:oneCellAnchor>
  <xdr:oneCellAnchor>
    <xdr:from>
      <xdr:col>3</xdr:col>
      <xdr:colOff>266700</xdr:colOff>
      <xdr:row>246</xdr:row>
      <xdr:rowOff>114300</xdr:rowOff>
    </xdr:from>
    <xdr:ext cx="1343025" cy="1276350"/>
    <xdr:pic>
      <xdr:nvPicPr>
        <xdr:cNvPr id="0" name="image332.png"/>
        <xdr:cNvPicPr preferRelativeResize="0"/>
      </xdr:nvPicPr>
      <xdr:blipFill>
        <a:blip cstate="print" r:embed="rId331"/>
        <a:stretch>
          <a:fillRect/>
        </a:stretch>
      </xdr:blipFill>
      <xdr:spPr>
        <a:prstGeom prst="rect">
          <a:avLst/>
        </a:prstGeom>
        <a:noFill/>
      </xdr:spPr>
    </xdr:pic>
    <xdr:clientData fLocksWithSheet="0"/>
  </xdr:oneCellAnchor>
  <xdr:oneCellAnchor>
    <xdr:from>
      <xdr:col>3</xdr:col>
      <xdr:colOff>190500</xdr:colOff>
      <xdr:row>247</xdr:row>
      <xdr:rowOff>76200</xdr:rowOff>
    </xdr:from>
    <xdr:ext cx="1571625" cy="1228725"/>
    <xdr:pic>
      <xdr:nvPicPr>
        <xdr:cNvPr id="0" name="image334.png"/>
        <xdr:cNvPicPr preferRelativeResize="0"/>
      </xdr:nvPicPr>
      <xdr:blipFill>
        <a:blip cstate="print" r:embed="rId332"/>
        <a:stretch>
          <a:fillRect/>
        </a:stretch>
      </xdr:blipFill>
      <xdr:spPr>
        <a:prstGeom prst="rect">
          <a:avLst/>
        </a:prstGeom>
        <a:noFill/>
      </xdr:spPr>
    </xdr:pic>
    <xdr:clientData fLocksWithSheet="0"/>
  </xdr:oneCellAnchor>
  <xdr:oneCellAnchor>
    <xdr:from>
      <xdr:col>3</xdr:col>
      <xdr:colOff>123825</xdr:colOff>
      <xdr:row>248</xdr:row>
      <xdr:rowOff>190500</xdr:rowOff>
    </xdr:from>
    <xdr:ext cx="1733550" cy="1038225"/>
    <xdr:pic>
      <xdr:nvPicPr>
        <xdr:cNvPr id="0" name="image331.png"/>
        <xdr:cNvPicPr preferRelativeResize="0"/>
      </xdr:nvPicPr>
      <xdr:blipFill>
        <a:blip cstate="print" r:embed="rId333"/>
        <a:stretch>
          <a:fillRect/>
        </a:stretch>
      </xdr:blipFill>
      <xdr:spPr>
        <a:prstGeom prst="rect">
          <a:avLst/>
        </a:prstGeom>
        <a:noFill/>
      </xdr:spPr>
    </xdr:pic>
    <xdr:clientData fLocksWithSheet="0"/>
  </xdr:oneCellAnchor>
  <xdr:oneCellAnchor>
    <xdr:from>
      <xdr:col>7</xdr:col>
      <xdr:colOff>38100</xdr:colOff>
      <xdr:row>246</xdr:row>
      <xdr:rowOff>152400</xdr:rowOff>
    </xdr:from>
    <xdr:ext cx="962025" cy="333375"/>
    <xdr:pic>
      <xdr:nvPicPr>
        <xdr:cNvPr id="0" name="image338.png"/>
        <xdr:cNvPicPr preferRelativeResize="0"/>
      </xdr:nvPicPr>
      <xdr:blipFill>
        <a:blip cstate="print" r:embed="rId334"/>
        <a:stretch>
          <a:fillRect/>
        </a:stretch>
      </xdr:blipFill>
      <xdr:spPr>
        <a:prstGeom prst="rect">
          <a:avLst/>
        </a:prstGeom>
        <a:noFill/>
      </xdr:spPr>
    </xdr:pic>
    <xdr:clientData fLocksWithSheet="0"/>
  </xdr:oneCellAnchor>
  <xdr:oneCellAnchor>
    <xdr:from>
      <xdr:col>7</xdr:col>
      <xdr:colOff>28575</xdr:colOff>
      <xdr:row>246</xdr:row>
      <xdr:rowOff>800100</xdr:rowOff>
    </xdr:from>
    <xdr:ext cx="933450" cy="333375"/>
    <xdr:pic>
      <xdr:nvPicPr>
        <xdr:cNvPr id="0" name="image336.png"/>
        <xdr:cNvPicPr preferRelativeResize="0"/>
      </xdr:nvPicPr>
      <xdr:blipFill>
        <a:blip cstate="print" r:embed="rId335"/>
        <a:stretch>
          <a:fillRect/>
        </a:stretch>
      </xdr:blipFill>
      <xdr:spPr>
        <a:prstGeom prst="rect">
          <a:avLst/>
        </a:prstGeom>
        <a:noFill/>
      </xdr:spPr>
    </xdr:pic>
    <xdr:clientData fLocksWithSheet="0"/>
  </xdr:oneCellAnchor>
  <xdr:oneCellAnchor>
    <xdr:from>
      <xdr:col>7</xdr:col>
      <xdr:colOff>38100</xdr:colOff>
      <xdr:row>247</xdr:row>
      <xdr:rowOff>152400</xdr:rowOff>
    </xdr:from>
    <xdr:ext cx="962025" cy="333375"/>
    <xdr:pic>
      <xdr:nvPicPr>
        <xdr:cNvPr id="0" name="image338.png"/>
        <xdr:cNvPicPr preferRelativeResize="0"/>
      </xdr:nvPicPr>
      <xdr:blipFill>
        <a:blip cstate="print" r:embed="rId334"/>
        <a:stretch>
          <a:fillRect/>
        </a:stretch>
      </xdr:blipFill>
      <xdr:spPr>
        <a:prstGeom prst="rect">
          <a:avLst/>
        </a:prstGeom>
        <a:noFill/>
      </xdr:spPr>
    </xdr:pic>
    <xdr:clientData fLocksWithSheet="0"/>
  </xdr:oneCellAnchor>
  <xdr:oneCellAnchor>
    <xdr:from>
      <xdr:col>7</xdr:col>
      <xdr:colOff>28575</xdr:colOff>
      <xdr:row>247</xdr:row>
      <xdr:rowOff>800100</xdr:rowOff>
    </xdr:from>
    <xdr:ext cx="923925" cy="333375"/>
    <xdr:pic>
      <xdr:nvPicPr>
        <xdr:cNvPr id="0" name="image336.png"/>
        <xdr:cNvPicPr preferRelativeResize="0"/>
      </xdr:nvPicPr>
      <xdr:blipFill>
        <a:blip cstate="print" r:embed="rId335"/>
        <a:stretch>
          <a:fillRect/>
        </a:stretch>
      </xdr:blipFill>
      <xdr:spPr>
        <a:prstGeom prst="rect">
          <a:avLst/>
        </a:prstGeom>
        <a:noFill/>
      </xdr:spPr>
    </xdr:pic>
    <xdr:clientData fLocksWithSheet="0"/>
  </xdr:oneCellAnchor>
  <xdr:oneCellAnchor>
    <xdr:from>
      <xdr:col>7</xdr:col>
      <xdr:colOff>38100</xdr:colOff>
      <xdr:row>248</xdr:row>
      <xdr:rowOff>152400</xdr:rowOff>
    </xdr:from>
    <xdr:ext cx="962025" cy="333375"/>
    <xdr:pic>
      <xdr:nvPicPr>
        <xdr:cNvPr id="0" name="image338.png"/>
        <xdr:cNvPicPr preferRelativeResize="0"/>
      </xdr:nvPicPr>
      <xdr:blipFill>
        <a:blip cstate="print" r:embed="rId334"/>
        <a:stretch>
          <a:fillRect/>
        </a:stretch>
      </xdr:blipFill>
      <xdr:spPr>
        <a:prstGeom prst="rect">
          <a:avLst/>
        </a:prstGeom>
        <a:noFill/>
      </xdr:spPr>
    </xdr:pic>
    <xdr:clientData fLocksWithSheet="0"/>
  </xdr:oneCellAnchor>
  <xdr:oneCellAnchor>
    <xdr:from>
      <xdr:col>7</xdr:col>
      <xdr:colOff>28575</xdr:colOff>
      <xdr:row>248</xdr:row>
      <xdr:rowOff>800100</xdr:rowOff>
    </xdr:from>
    <xdr:ext cx="923925" cy="333375"/>
    <xdr:pic>
      <xdr:nvPicPr>
        <xdr:cNvPr id="0" name="image336.png"/>
        <xdr:cNvPicPr preferRelativeResize="0"/>
      </xdr:nvPicPr>
      <xdr:blipFill>
        <a:blip cstate="print" r:embed="rId335"/>
        <a:stretch>
          <a:fillRect/>
        </a:stretch>
      </xdr:blipFill>
      <xdr:spPr>
        <a:prstGeom prst="rect">
          <a:avLst/>
        </a:prstGeom>
        <a:noFill/>
      </xdr:spPr>
    </xdr:pic>
    <xdr:clientData fLocksWithSheet="0"/>
  </xdr:oneCellAnchor>
  <xdr:oneCellAnchor>
    <xdr:from>
      <xdr:col>3</xdr:col>
      <xdr:colOff>247650</xdr:colOff>
      <xdr:row>249</xdr:row>
      <xdr:rowOff>228600</xdr:rowOff>
    </xdr:from>
    <xdr:ext cx="1362075" cy="981075"/>
    <xdr:pic>
      <xdr:nvPicPr>
        <xdr:cNvPr id="0" name="image350.png"/>
        <xdr:cNvPicPr preferRelativeResize="0"/>
      </xdr:nvPicPr>
      <xdr:blipFill>
        <a:blip cstate="print" r:embed="rId336"/>
        <a:stretch>
          <a:fillRect/>
        </a:stretch>
      </xdr:blipFill>
      <xdr:spPr>
        <a:prstGeom prst="rect">
          <a:avLst/>
        </a:prstGeom>
        <a:noFill/>
      </xdr:spPr>
    </xdr:pic>
    <xdr:clientData fLocksWithSheet="0"/>
  </xdr:oneCellAnchor>
  <xdr:oneCellAnchor>
    <xdr:from>
      <xdr:col>7</xdr:col>
      <xdr:colOff>38100</xdr:colOff>
      <xdr:row>249</xdr:row>
      <xdr:rowOff>152400</xdr:rowOff>
    </xdr:from>
    <xdr:ext cx="962025" cy="333375"/>
    <xdr:pic>
      <xdr:nvPicPr>
        <xdr:cNvPr id="0" name="image338.png"/>
        <xdr:cNvPicPr preferRelativeResize="0"/>
      </xdr:nvPicPr>
      <xdr:blipFill>
        <a:blip cstate="print" r:embed="rId334"/>
        <a:stretch>
          <a:fillRect/>
        </a:stretch>
      </xdr:blipFill>
      <xdr:spPr>
        <a:prstGeom prst="rect">
          <a:avLst/>
        </a:prstGeom>
        <a:noFill/>
      </xdr:spPr>
    </xdr:pic>
    <xdr:clientData fLocksWithSheet="0"/>
  </xdr:oneCellAnchor>
  <xdr:oneCellAnchor>
    <xdr:from>
      <xdr:col>7</xdr:col>
      <xdr:colOff>28575</xdr:colOff>
      <xdr:row>249</xdr:row>
      <xdr:rowOff>800100</xdr:rowOff>
    </xdr:from>
    <xdr:ext cx="923925" cy="333375"/>
    <xdr:pic>
      <xdr:nvPicPr>
        <xdr:cNvPr id="0" name="image336.png"/>
        <xdr:cNvPicPr preferRelativeResize="0"/>
      </xdr:nvPicPr>
      <xdr:blipFill>
        <a:blip cstate="print" r:embed="rId335"/>
        <a:stretch>
          <a:fillRect/>
        </a:stretch>
      </xdr:blipFill>
      <xdr:spPr>
        <a:prstGeom prst="rect">
          <a:avLst/>
        </a:prstGeom>
        <a:noFill/>
      </xdr:spPr>
    </xdr:pic>
    <xdr:clientData fLocksWithSheet="0"/>
  </xdr:oneCellAnchor>
  <xdr:oneCellAnchor>
    <xdr:from>
      <xdr:col>7</xdr:col>
      <xdr:colOff>85725</xdr:colOff>
      <xdr:row>250</xdr:row>
      <xdr:rowOff>666750</xdr:rowOff>
    </xdr:from>
    <xdr:ext cx="962025" cy="333375"/>
    <xdr:pic>
      <xdr:nvPicPr>
        <xdr:cNvPr id="0" name="image338.png"/>
        <xdr:cNvPicPr preferRelativeResize="0"/>
      </xdr:nvPicPr>
      <xdr:blipFill>
        <a:blip cstate="print" r:embed="rId334"/>
        <a:stretch>
          <a:fillRect/>
        </a:stretch>
      </xdr:blipFill>
      <xdr:spPr>
        <a:prstGeom prst="rect">
          <a:avLst/>
        </a:prstGeom>
        <a:noFill/>
      </xdr:spPr>
    </xdr:pic>
    <xdr:clientData fLocksWithSheet="0"/>
  </xdr:oneCellAnchor>
  <xdr:oneCellAnchor>
    <xdr:from>
      <xdr:col>3</xdr:col>
      <xdr:colOff>190500</xdr:colOff>
      <xdr:row>250</xdr:row>
      <xdr:rowOff>123825</xdr:rowOff>
    </xdr:from>
    <xdr:ext cx="1533525" cy="1228725"/>
    <xdr:pic>
      <xdr:nvPicPr>
        <xdr:cNvPr id="0" name="image357.png"/>
        <xdr:cNvPicPr preferRelativeResize="0"/>
      </xdr:nvPicPr>
      <xdr:blipFill>
        <a:blip cstate="print" r:embed="rId337"/>
        <a:stretch>
          <a:fillRect/>
        </a:stretch>
      </xdr:blipFill>
      <xdr:spPr>
        <a:prstGeom prst="rect">
          <a:avLst/>
        </a:prstGeom>
        <a:noFill/>
      </xdr:spPr>
    </xdr:pic>
    <xdr:clientData fLocksWithSheet="0"/>
  </xdr:oneCellAnchor>
  <xdr:oneCellAnchor>
    <xdr:from>
      <xdr:col>3</xdr:col>
      <xdr:colOff>266700</xdr:colOff>
      <xdr:row>251</xdr:row>
      <xdr:rowOff>133350</xdr:rowOff>
    </xdr:from>
    <xdr:ext cx="1295400" cy="1323975"/>
    <xdr:pic>
      <xdr:nvPicPr>
        <xdr:cNvPr id="0" name="image358.png"/>
        <xdr:cNvPicPr preferRelativeResize="0"/>
      </xdr:nvPicPr>
      <xdr:blipFill>
        <a:blip cstate="print" r:embed="rId338"/>
        <a:stretch>
          <a:fillRect/>
        </a:stretch>
      </xdr:blipFill>
      <xdr:spPr>
        <a:prstGeom prst="rect">
          <a:avLst/>
        </a:prstGeom>
        <a:noFill/>
      </xdr:spPr>
    </xdr:pic>
    <xdr:clientData fLocksWithSheet="0"/>
  </xdr:oneCellAnchor>
  <xdr:oneCellAnchor>
    <xdr:from>
      <xdr:col>7</xdr:col>
      <xdr:colOff>38100</xdr:colOff>
      <xdr:row>251</xdr:row>
      <xdr:rowOff>228600</xdr:rowOff>
    </xdr:from>
    <xdr:ext cx="1047750" cy="323850"/>
    <xdr:pic>
      <xdr:nvPicPr>
        <xdr:cNvPr id="0" name="image342.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251</xdr:row>
      <xdr:rowOff>885825</xdr:rowOff>
    </xdr:from>
    <xdr:ext cx="809625" cy="381000"/>
    <xdr:pic>
      <xdr:nvPicPr>
        <xdr:cNvPr id="0" name="image341.png"/>
        <xdr:cNvPicPr preferRelativeResize="0"/>
      </xdr:nvPicPr>
      <xdr:blipFill>
        <a:blip cstate="print" r:embed="rId340"/>
        <a:stretch>
          <a:fillRect/>
        </a:stretch>
      </xdr:blipFill>
      <xdr:spPr>
        <a:prstGeom prst="rect">
          <a:avLst/>
        </a:prstGeom>
        <a:noFill/>
      </xdr:spPr>
    </xdr:pic>
    <xdr:clientData fLocksWithSheet="0"/>
  </xdr:oneCellAnchor>
  <xdr:oneCellAnchor>
    <xdr:from>
      <xdr:col>7</xdr:col>
      <xdr:colOff>38100</xdr:colOff>
      <xdr:row>252</xdr:row>
      <xdr:rowOff>228600</xdr:rowOff>
    </xdr:from>
    <xdr:ext cx="1028700" cy="333375"/>
    <xdr:pic>
      <xdr:nvPicPr>
        <xdr:cNvPr id="0" name="image342.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252</xdr:row>
      <xdr:rowOff>885825</xdr:rowOff>
    </xdr:from>
    <xdr:ext cx="800100" cy="390525"/>
    <xdr:pic>
      <xdr:nvPicPr>
        <xdr:cNvPr id="0" name="image341.png"/>
        <xdr:cNvPicPr preferRelativeResize="0"/>
      </xdr:nvPicPr>
      <xdr:blipFill>
        <a:blip cstate="print" r:embed="rId340"/>
        <a:stretch>
          <a:fillRect/>
        </a:stretch>
      </xdr:blipFill>
      <xdr:spPr>
        <a:prstGeom prst="rect">
          <a:avLst/>
        </a:prstGeom>
        <a:noFill/>
      </xdr:spPr>
    </xdr:pic>
    <xdr:clientData fLocksWithSheet="0"/>
  </xdr:oneCellAnchor>
  <xdr:oneCellAnchor>
    <xdr:from>
      <xdr:col>3</xdr:col>
      <xdr:colOff>266700</xdr:colOff>
      <xdr:row>252</xdr:row>
      <xdr:rowOff>200025</xdr:rowOff>
    </xdr:from>
    <xdr:ext cx="1466850" cy="1143000"/>
    <xdr:pic>
      <xdr:nvPicPr>
        <xdr:cNvPr id="0" name="image359.png"/>
        <xdr:cNvPicPr preferRelativeResize="0"/>
      </xdr:nvPicPr>
      <xdr:blipFill>
        <a:blip cstate="print" r:embed="rId341"/>
        <a:stretch>
          <a:fillRect/>
        </a:stretch>
      </xdr:blipFill>
      <xdr:spPr>
        <a:prstGeom prst="rect">
          <a:avLst/>
        </a:prstGeom>
        <a:noFill/>
      </xdr:spPr>
    </xdr:pic>
    <xdr:clientData fLocksWithSheet="0"/>
  </xdr:oneCellAnchor>
  <xdr:oneCellAnchor>
    <xdr:from>
      <xdr:col>7</xdr:col>
      <xdr:colOff>38100</xdr:colOff>
      <xdr:row>253</xdr:row>
      <xdr:rowOff>228600</xdr:rowOff>
    </xdr:from>
    <xdr:ext cx="1028700" cy="333375"/>
    <xdr:pic>
      <xdr:nvPicPr>
        <xdr:cNvPr id="0" name="image342.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253</xdr:row>
      <xdr:rowOff>885825</xdr:rowOff>
    </xdr:from>
    <xdr:ext cx="800100" cy="390525"/>
    <xdr:pic>
      <xdr:nvPicPr>
        <xdr:cNvPr id="0" name="image341.png"/>
        <xdr:cNvPicPr preferRelativeResize="0"/>
      </xdr:nvPicPr>
      <xdr:blipFill>
        <a:blip cstate="print" r:embed="rId340"/>
        <a:stretch>
          <a:fillRect/>
        </a:stretch>
      </xdr:blipFill>
      <xdr:spPr>
        <a:prstGeom prst="rect">
          <a:avLst/>
        </a:prstGeom>
        <a:noFill/>
      </xdr:spPr>
    </xdr:pic>
    <xdr:clientData fLocksWithSheet="0"/>
  </xdr:oneCellAnchor>
  <xdr:oneCellAnchor>
    <xdr:from>
      <xdr:col>3</xdr:col>
      <xdr:colOff>180975</xdr:colOff>
      <xdr:row>253</xdr:row>
      <xdr:rowOff>190500</xdr:rowOff>
    </xdr:from>
    <xdr:ext cx="1619250" cy="1038225"/>
    <xdr:pic>
      <xdr:nvPicPr>
        <xdr:cNvPr id="0" name="image355.png"/>
        <xdr:cNvPicPr preferRelativeResize="0"/>
      </xdr:nvPicPr>
      <xdr:blipFill>
        <a:blip cstate="print" r:embed="rId342"/>
        <a:stretch>
          <a:fillRect/>
        </a:stretch>
      </xdr:blipFill>
      <xdr:spPr>
        <a:prstGeom prst="rect">
          <a:avLst/>
        </a:prstGeom>
        <a:noFill/>
      </xdr:spPr>
    </xdr:pic>
    <xdr:clientData fLocksWithSheet="0"/>
  </xdr:oneCellAnchor>
  <xdr:oneCellAnchor>
    <xdr:from>
      <xdr:col>3</xdr:col>
      <xdr:colOff>400050</xdr:colOff>
      <xdr:row>254</xdr:row>
      <xdr:rowOff>114300</xdr:rowOff>
    </xdr:from>
    <xdr:ext cx="1190625" cy="1314450"/>
    <xdr:pic>
      <xdr:nvPicPr>
        <xdr:cNvPr id="0" name="image344.png"/>
        <xdr:cNvPicPr preferRelativeResize="0"/>
      </xdr:nvPicPr>
      <xdr:blipFill>
        <a:blip cstate="print" r:embed="rId343"/>
        <a:stretch>
          <a:fillRect/>
        </a:stretch>
      </xdr:blipFill>
      <xdr:spPr>
        <a:prstGeom prst="rect">
          <a:avLst/>
        </a:prstGeom>
        <a:noFill/>
      </xdr:spPr>
    </xdr:pic>
    <xdr:clientData fLocksWithSheet="0"/>
  </xdr:oneCellAnchor>
  <xdr:oneCellAnchor>
    <xdr:from>
      <xdr:col>7</xdr:col>
      <xdr:colOff>38100</xdr:colOff>
      <xdr:row>254</xdr:row>
      <xdr:rowOff>228600</xdr:rowOff>
    </xdr:from>
    <xdr:ext cx="1028700" cy="333375"/>
    <xdr:pic>
      <xdr:nvPicPr>
        <xdr:cNvPr id="0" name="image342.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254</xdr:row>
      <xdr:rowOff>885825</xdr:rowOff>
    </xdr:from>
    <xdr:ext cx="800100" cy="390525"/>
    <xdr:pic>
      <xdr:nvPicPr>
        <xdr:cNvPr id="0" name="image341.png"/>
        <xdr:cNvPicPr preferRelativeResize="0"/>
      </xdr:nvPicPr>
      <xdr:blipFill>
        <a:blip cstate="print" r:embed="rId340"/>
        <a:stretch>
          <a:fillRect/>
        </a:stretch>
      </xdr:blipFill>
      <xdr:spPr>
        <a:prstGeom prst="rect">
          <a:avLst/>
        </a:prstGeom>
        <a:noFill/>
      </xdr:spPr>
    </xdr:pic>
    <xdr:clientData fLocksWithSheet="0"/>
  </xdr:oneCellAnchor>
  <xdr:oneCellAnchor>
    <xdr:from>
      <xdr:col>3</xdr:col>
      <xdr:colOff>142875</xdr:colOff>
      <xdr:row>255</xdr:row>
      <xdr:rowOff>219075</xdr:rowOff>
    </xdr:from>
    <xdr:ext cx="1657350" cy="1047750"/>
    <xdr:pic>
      <xdr:nvPicPr>
        <xdr:cNvPr id="0" name="image362.png"/>
        <xdr:cNvPicPr preferRelativeResize="0"/>
      </xdr:nvPicPr>
      <xdr:blipFill>
        <a:blip cstate="print" r:embed="rId344"/>
        <a:stretch>
          <a:fillRect/>
        </a:stretch>
      </xdr:blipFill>
      <xdr:spPr>
        <a:prstGeom prst="rect">
          <a:avLst/>
        </a:prstGeom>
        <a:noFill/>
      </xdr:spPr>
    </xdr:pic>
    <xdr:clientData fLocksWithSheet="0"/>
  </xdr:oneCellAnchor>
  <xdr:oneCellAnchor>
    <xdr:from>
      <xdr:col>7</xdr:col>
      <xdr:colOff>428625</xdr:colOff>
      <xdr:row>255</xdr:row>
      <xdr:rowOff>190500</xdr:rowOff>
    </xdr:from>
    <xdr:ext cx="342900" cy="1000125"/>
    <xdr:pic>
      <xdr:nvPicPr>
        <xdr:cNvPr id="0" name="image343.png"/>
        <xdr:cNvPicPr preferRelativeResize="0"/>
      </xdr:nvPicPr>
      <xdr:blipFill>
        <a:blip cstate="print" r:embed="rId345"/>
        <a:stretch>
          <a:fillRect/>
        </a:stretch>
      </xdr:blipFill>
      <xdr:spPr>
        <a:prstGeom prst="rect">
          <a:avLst/>
        </a:prstGeom>
        <a:noFill/>
      </xdr:spPr>
    </xdr:pic>
    <xdr:clientData fLocksWithSheet="0"/>
  </xdr:oneCellAnchor>
  <xdr:oneCellAnchor>
    <xdr:from>
      <xdr:col>7</xdr:col>
      <xdr:colOff>38100</xdr:colOff>
      <xdr:row>256</xdr:row>
      <xdr:rowOff>228600</xdr:rowOff>
    </xdr:from>
    <xdr:ext cx="1028700" cy="333375"/>
    <xdr:pic>
      <xdr:nvPicPr>
        <xdr:cNvPr id="0" name="image342.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256</xdr:row>
      <xdr:rowOff>885825</xdr:rowOff>
    </xdr:from>
    <xdr:ext cx="800100" cy="390525"/>
    <xdr:pic>
      <xdr:nvPicPr>
        <xdr:cNvPr id="0" name="image341.png"/>
        <xdr:cNvPicPr preferRelativeResize="0"/>
      </xdr:nvPicPr>
      <xdr:blipFill>
        <a:blip cstate="print" r:embed="rId340"/>
        <a:stretch>
          <a:fillRect/>
        </a:stretch>
      </xdr:blipFill>
      <xdr:spPr>
        <a:prstGeom prst="rect">
          <a:avLst/>
        </a:prstGeom>
        <a:noFill/>
      </xdr:spPr>
    </xdr:pic>
    <xdr:clientData fLocksWithSheet="0"/>
  </xdr:oneCellAnchor>
  <xdr:oneCellAnchor>
    <xdr:from>
      <xdr:col>3</xdr:col>
      <xdr:colOff>285750</xdr:colOff>
      <xdr:row>256</xdr:row>
      <xdr:rowOff>285750</xdr:rowOff>
    </xdr:from>
    <xdr:ext cx="1514475" cy="1076325"/>
    <xdr:pic>
      <xdr:nvPicPr>
        <xdr:cNvPr id="0" name="image372.png"/>
        <xdr:cNvPicPr preferRelativeResize="0"/>
      </xdr:nvPicPr>
      <xdr:blipFill>
        <a:blip cstate="print" r:embed="rId346"/>
        <a:stretch>
          <a:fillRect/>
        </a:stretch>
      </xdr:blipFill>
      <xdr:spPr>
        <a:prstGeom prst="rect">
          <a:avLst/>
        </a:prstGeom>
        <a:noFill/>
      </xdr:spPr>
    </xdr:pic>
    <xdr:clientData fLocksWithSheet="0"/>
  </xdr:oneCellAnchor>
  <xdr:oneCellAnchor>
    <xdr:from>
      <xdr:col>3</xdr:col>
      <xdr:colOff>266700</xdr:colOff>
      <xdr:row>257</xdr:row>
      <xdr:rowOff>114300</xdr:rowOff>
    </xdr:from>
    <xdr:ext cx="1457325" cy="1400175"/>
    <xdr:pic>
      <xdr:nvPicPr>
        <xdr:cNvPr id="0" name="image366.png"/>
        <xdr:cNvPicPr preferRelativeResize="0"/>
      </xdr:nvPicPr>
      <xdr:blipFill>
        <a:blip cstate="print" r:embed="rId347"/>
        <a:stretch>
          <a:fillRect/>
        </a:stretch>
      </xdr:blipFill>
      <xdr:spPr>
        <a:prstGeom prst="rect">
          <a:avLst/>
        </a:prstGeom>
        <a:noFill/>
      </xdr:spPr>
    </xdr:pic>
    <xdr:clientData fLocksWithSheet="0"/>
  </xdr:oneCellAnchor>
  <xdr:oneCellAnchor>
    <xdr:from>
      <xdr:col>7</xdr:col>
      <xdr:colOff>38100</xdr:colOff>
      <xdr:row>257</xdr:row>
      <xdr:rowOff>228600</xdr:rowOff>
    </xdr:from>
    <xdr:ext cx="1028700" cy="333375"/>
    <xdr:pic>
      <xdr:nvPicPr>
        <xdr:cNvPr id="0" name="image342.png"/>
        <xdr:cNvPicPr preferRelativeResize="0"/>
      </xdr:nvPicPr>
      <xdr:blipFill>
        <a:blip cstate="print" r:embed="rId339"/>
        <a:stretch>
          <a:fillRect/>
        </a:stretch>
      </xdr:blipFill>
      <xdr:spPr>
        <a:prstGeom prst="rect">
          <a:avLst/>
        </a:prstGeom>
        <a:noFill/>
      </xdr:spPr>
    </xdr:pic>
    <xdr:clientData fLocksWithSheet="0"/>
  </xdr:oneCellAnchor>
  <xdr:oneCellAnchor>
    <xdr:from>
      <xdr:col>7</xdr:col>
      <xdr:colOff>76200</xdr:colOff>
      <xdr:row>257</xdr:row>
      <xdr:rowOff>885825</xdr:rowOff>
    </xdr:from>
    <xdr:ext cx="800100" cy="390525"/>
    <xdr:pic>
      <xdr:nvPicPr>
        <xdr:cNvPr id="0" name="image341.png"/>
        <xdr:cNvPicPr preferRelativeResize="0"/>
      </xdr:nvPicPr>
      <xdr:blipFill>
        <a:blip cstate="print" r:embed="rId340"/>
        <a:stretch>
          <a:fillRect/>
        </a:stretch>
      </xdr:blipFill>
      <xdr:spPr>
        <a:prstGeom prst="rect">
          <a:avLst/>
        </a:prstGeom>
        <a:noFill/>
      </xdr:spPr>
    </xdr:pic>
    <xdr:clientData fLocksWithSheet="0"/>
  </xdr:oneCellAnchor>
  <xdr:oneCellAnchor>
    <xdr:from>
      <xdr:col>3</xdr:col>
      <xdr:colOff>266700</xdr:colOff>
      <xdr:row>258</xdr:row>
      <xdr:rowOff>28575</xdr:rowOff>
    </xdr:from>
    <xdr:ext cx="1219200" cy="1276350"/>
    <xdr:pic>
      <xdr:nvPicPr>
        <xdr:cNvPr id="0" name="image347.png"/>
        <xdr:cNvPicPr preferRelativeResize="0"/>
      </xdr:nvPicPr>
      <xdr:blipFill>
        <a:blip cstate="print" r:embed="rId348"/>
        <a:stretch>
          <a:fillRect/>
        </a:stretch>
      </xdr:blipFill>
      <xdr:spPr>
        <a:prstGeom prst="rect">
          <a:avLst/>
        </a:prstGeom>
        <a:noFill/>
      </xdr:spPr>
    </xdr:pic>
    <xdr:clientData fLocksWithSheet="0"/>
  </xdr:oneCellAnchor>
  <xdr:oneCellAnchor>
    <xdr:from>
      <xdr:col>7</xdr:col>
      <xdr:colOff>400050</xdr:colOff>
      <xdr:row>258</xdr:row>
      <xdr:rowOff>85725</xdr:rowOff>
    </xdr:from>
    <xdr:ext cx="371475" cy="1371600"/>
    <xdr:pic>
      <xdr:nvPicPr>
        <xdr:cNvPr id="0" name="image365.png"/>
        <xdr:cNvPicPr preferRelativeResize="0"/>
      </xdr:nvPicPr>
      <xdr:blipFill>
        <a:blip cstate="print" r:embed="rId349"/>
        <a:stretch>
          <a:fillRect/>
        </a:stretch>
      </xdr:blipFill>
      <xdr:spPr>
        <a:prstGeom prst="rect">
          <a:avLst/>
        </a:prstGeom>
        <a:noFill/>
      </xdr:spPr>
    </xdr:pic>
    <xdr:clientData fLocksWithSheet="0"/>
  </xdr:oneCellAnchor>
  <xdr:oneCellAnchor>
    <xdr:from>
      <xdr:col>3</xdr:col>
      <xdr:colOff>485775</xdr:colOff>
      <xdr:row>259</xdr:row>
      <xdr:rowOff>38100</xdr:rowOff>
    </xdr:from>
    <xdr:ext cx="952500" cy="1504950"/>
    <xdr:pic>
      <xdr:nvPicPr>
        <xdr:cNvPr id="0" name="image370.png"/>
        <xdr:cNvPicPr preferRelativeResize="0"/>
      </xdr:nvPicPr>
      <xdr:blipFill>
        <a:blip cstate="print" r:embed="rId350"/>
        <a:stretch>
          <a:fillRect/>
        </a:stretch>
      </xdr:blipFill>
      <xdr:spPr>
        <a:prstGeom prst="rect">
          <a:avLst/>
        </a:prstGeom>
        <a:noFill/>
      </xdr:spPr>
    </xdr:pic>
    <xdr:clientData fLocksWithSheet="0"/>
  </xdr:oneCellAnchor>
  <xdr:oneCellAnchor>
    <xdr:from>
      <xdr:col>7</xdr:col>
      <xdr:colOff>457200</xdr:colOff>
      <xdr:row>259</xdr:row>
      <xdr:rowOff>47625</xdr:rowOff>
    </xdr:from>
    <xdr:ext cx="314325" cy="1676400"/>
    <xdr:pic>
      <xdr:nvPicPr>
        <xdr:cNvPr id="0" name="image346.png"/>
        <xdr:cNvPicPr preferRelativeResize="0"/>
      </xdr:nvPicPr>
      <xdr:blipFill>
        <a:blip cstate="print" r:embed="rId351"/>
        <a:stretch>
          <a:fillRect/>
        </a:stretch>
      </xdr:blipFill>
      <xdr:spPr>
        <a:prstGeom prst="rect">
          <a:avLst/>
        </a:prstGeom>
        <a:noFill/>
      </xdr:spPr>
    </xdr:pic>
    <xdr:clientData fLocksWithSheet="0"/>
  </xdr:oneCellAnchor>
  <xdr:oneCellAnchor>
    <xdr:from>
      <xdr:col>3</xdr:col>
      <xdr:colOff>314325</xdr:colOff>
      <xdr:row>260</xdr:row>
      <xdr:rowOff>133350</xdr:rowOff>
    </xdr:from>
    <xdr:ext cx="1285875" cy="1666875"/>
    <xdr:pic>
      <xdr:nvPicPr>
        <xdr:cNvPr id="0" name="image367.png"/>
        <xdr:cNvPicPr preferRelativeResize="0"/>
      </xdr:nvPicPr>
      <xdr:blipFill>
        <a:blip cstate="print" r:embed="rId352"/>
        <a:stretch>
          <a:fillRect/>
        </a:stretch>
      </xdr:blipFill>
      <xdr:spPr>
        <a:prstGeom prst="rect">
          <a:avLst/>
        </a:prstGeom>
        <a:noFill/>
      </xdr:spPr>
    </xdr:pic>
    <xdr:clientData fLocksWithSheet="0"/>
  </xdr:oneCellAnchor>
  <xdr:oneCellAnchor>
    <xdr:from>
      <xdr:col>7</xdr:col>
      <xdr:colOff>485775</xdr:colOff>
      <xdr:row>260</xdr:row>
      <xdr:rowOff>85725</xdr:rowOff>
    </xdr:from>
    <xdr:ext cx="323850" cy="1676400"/>
    <xdr:pic>
      <xdr:nvPicPr>
        <xdr:cNvPr id="0" name="image346.png"/>
        <xdr:cNvPicPr preferRelativeResize="0"/>
      </xdr:nvPicPr>
      <xdr:blipFill>
        <a:blip cstate="print" r:embed="rId351"/>
        <a:stretch>
          <a:fillRect/>
        </a:stretch>
      </xdr:blipFill>
      <xdr:spPr>
        <a:prstGeom prst="rect">
          <a:avLst/>
        </a:prstGeom>
        <a:noFill/>
      </xdr:spPr>
    </xdr:pic>
    <xdr:clientData fLocksWithSheet="0"/>
  </xdr:oneCellAnchor>
  <xdr:oneCellAnchor>
    <xdr:from>
      <xdr:col>3</xdr:col>
      <xdr:colOff>304800</xdr:colOff>
      <xdr:row>261</xdr:row>
      <xdr:rowOff>123825</xdr:rowOff>
    </xdr:from>
    <xdr:ext cx="1381125" cy="1409700"/>
    <xdr:pic>
      <xdr:nvPicPr>
        <xdr:cNvPr id="0" name="image348.png"/>
        <xdr:cNvPicPr preferRelativeResize="0"/>
      </xdr:nvPicPr>
      <xdr:blipFill>
        <a:blip cstate="print" r:embed="rId353"/>
        <a:stretch>
          <a:fillRect/>
        </a:stretch>
      </xdr:blipFill>
      <xdr:spPr>
        <a:prstGeom prst="rect">
          <a:avLst/>
        </a:prstGeom>
        <a:noFill/>
      </xdr:spPr>
    </xdr:pic>
    <xdr:clientData fLocksWithSheet="0"/>
  </xdr:oneCellAnchor>
  <xdr:oneCellAnchor>
    <xdr:from>
      <xdr:col>7</xdr:col>
      <xdr:colOff>438150</xdr:colOff>
      <xdr:row>261</xdr:row>
      <xdr:rowOff>114300</xdr:rowOff>
    </xdr:from>
    <xdr:ext cx="371475" cy="1419225"/>
    <xdr:pic>
      <xdr:nvPicPr>
        <xdr:cNvPr id="0" name="image352.png"/>
        <xdr:cNvPicPr preferRelativeResize="0"/>
      </xdr:nvPicPr>
      <xdr:blipFill>
        <a:blip cstate="print" r:embed="rId354"/>
        <a:stretch>
          <a:fillRect/>
        </a:stretch>
      </xdr:blipFill>
      <xdr:spPr>
        <a:prstGeom prst="rect">
          <a:avLst/>
        </a:prstGeom>
        <a:noFill/>
      </xdr:spPr>
    </xdr:pic>
    <xdr:clientData fLocksWithSheet="0"/>
  </xdr:oneCellAnchor>
  <xdr:oneCellAnchor>
    <xdr:from>
      <xdr:col>3</xdr:col>
      <xdr:colOff>209550</xdr:colOff>
      <xdr:row>262</xdr:row>
      <xdr:rowOff>66675</xdr:rowOff>
    </xdr:from>
    <xdr:ext cx="1438275" cy="1409700"/>
    <xdr:pic>
      <xdr:nvPicPr>
        <xdr:cNvPr id="0" name="image385.png"/>
        <xdr:cNvPicPr preferRelativeResize="0"/>
      </xdr:nvPicPr>
      <xdr:blipFill>
        <a:blip cstate="print" r:embed="rId355"/>
        <a:stretch>
          <a:fillRect/>
        </a:stretch>
      </xdr:blipFill>
      <xdr:spPr>
        <a:prstGeom prst="rect">
          <a:avLst/>
        </a:prstGeom>
        <a:noFill/>
      </xdr:spPr>
    </xdr:pic>
    <xdr:clientData fLocksWithSheet="0"/>
  </xdr:oneCellAnchor>
  <xdr:oneCellAnchor>
    <xdr:from>
      <xdr:col>7</xdr:col>
      <xdr:colOff>438150</xdr:colOff>
      <xdr:row>262</xdr:row>
      <xdr:rowOff>95250</xdr:rowOff>
    </xdr:from>
    <xdr:ext cx="409575" cy="1228725"/>
    <xdr:pic>
      <xdr:nvPicPr>
        <xdr:cNvPr id="0" name="image368.png"/>
        <xdr:cNvPicPr preferRelativeResize="0"/>
      </xdr:nvPicPr>
      <xdr:blipFill>
        <a:blip cstate="print" r:embed="rId356"/>
        <a:stretch>
          <a:fillRect/>
        </a:stretch>
      </xdr:blipFill>
      <xdr:spPr>
        <a:prstGeom prst="rect">
          <a:avLst/>
        </a:prstGeom>
        <a:noFill/>
      </xdr:spPr>
    </xdr:pic>
    <xdr:clientData fLocksWithSheet="0"/>
  </xdr:oneCellAnchor>
  <xdr:oneCellAnchor>
    <xdr:from>
      <xdr:col>7</xdr:col>
      <xdr:colOff>438150</xdr:colOff>
      <xdr:row>263</xdr:row>
      <xdr:rowOff>95250</xdr:rowOff>
    </xdr:from>
    <xdr:ext cx="400050" cy="1228725"/>
    <xdr:pic>
      <xdr:nvPicPr>
        <xdr:cNvPr id="0" name="image368.png"/>
        <xdr:cNvPicPr preferRelativeResize="0"/>
      </xdr:nvPicPr>
      <xdr:blipFill>
        <a:blip cstate="print" r:embed="rId356"/>
        <a:stretch>
          <a:fillRect/>
        </a:stretch>
      </xdr:blipFill>
      <xdr:spPr>
        <a:prstGeom prst="rect">
          <a:avLst/>
        </a:prstGeom>
        <a:noFill/>
      </xdr:spPr>
    </xdr:pic>
    <xdr:clientData fLocksWithSheet="0"/>
  </xdr:oneCellAnchor>
  <xdr:oneCellAnchor>
    <xdr:from>
      <xdr:col>3</xdr:col>
      <xdr:colOff>190500</xdr:colOff>
      <xdr:row>263</xdr:row>
      <xdr:rowOff>133350</xdr:rowOff>
    </xdr:from>
    <xdr:ext cx="1362075" cy="1504950"/>
    <xdr:pic>
      <xdr:nvPicPr>
        <xdr:cNvPr id="0" name="image354.png"/>
        <xdr:cNvPicPr preferRelativeResize="0"/>
      </xdr:nvPicPr>
      <xdr:blipFill>
        <a:blip cstate="print" r:embed="rId357"/>
        <a:stretch>
          <a:fillRect/>
        </a:stretch>
      </xdr:blipFill>
      <xdr:spPr>
        <a:prstGeom prst="rect">
          <a:avLst/>
        </a:prstGeom>
        <a:noFill/>
      </xdr:spPr>
    </xdr:pic>
    <xdr:clientData fLocksWithSheet="0"/>
  </xdr:oneCellAnchor>
  <xdr:oneCellAnchor>
    <xdr:from>
      <xdr:col>7</xdr:col>
      <xdr:colOff>438150</xdr:colOff>
      <xdr:row>264</xdr:row>
      <xdr:rowOff>95250</xdr:rowOff>
    </xdr:from>
    <xdr:ext cx="400050" cy="1228725"/>
    <xdr:pic>
      <xdr:nvPicPr>
        <xdr:cNvPr id="0" name="image368.png"/>
        <xdr:cNvPicPr preferRelativeResize="0"/>
      </xdr:nvPicPr>
      <xdr:blipFill>
        <a:blip cstate="print" r:embed="rId356"/>
        <a:stretch>
          <a:fillRect/>
        </a:stretch>
      </xdr:blipFill>
      <xdr:spPr>
        <a:prstGeom prst="rect">
          <a:avLst/>
        </a:prstGeom>
        <a:noFill/>
      </xdr:spPr>
    </xdr:pic>
    <xdr:clientData fLocksWithSheet="0"/>
  </xdr:oneCellAnchor>
  <xdr:oneCellAnchor>
    <xdr:from>
      <xdr:col>3</xdr:col>
      <xdr:colOff>342900</xdr:colOff>
      <xdr:row>264</xdr:row>
      <xdr:rowOff>161925</xdr:rowOff>
    </xdr:from>
    <xdr:ext cx="1228725" cy="1562100"/>
    <xdr:pic>
      <xdr:nvPicPr>
        <xdr:cNvPr id="0" name="image374.png"/>
        <xdr:cNvPicPr preferRelativeResize="0"/>
      </xdr:nvPicPr>
      <xdr:blipFill>
        <a:blip cstate="print" r:embed="rId358"/>
        <a:stretch>
          <a:fillRect/>
        </a:stretch>
      </xdr:blipFill>
      <xdr:spPr>
        <a:prstGeom prst="rect">
          <a:avLst/>
        </a:prstGeom>
        <a:noFill/>
      </xdr:spPr>
    </xdr:pic>
    <xdr:clientData fLocksWithSheet="0"/>
  </xdr:oneCellAnchor>
  <xdr:oneCellAnchor>
    <xdr:from>
      <xdr:col>3</xdr:col>
      <xdr:colOff>457200</xdr:colOff>
      <xdr:row>265</xdr:row>
      <xdr:rowOff>47625</xdr:rowOff>
    </xdr:from>
    <xdr:ext cx="1038225" cy="1476375"/>
    <xdr:pic>
      <xdr:nvPicPr>
        <xdr:cNvPr id="0" name="image416.png"/>
        <xdr:cNvPicPr preferRelativeResize="0"/>
      </xdr:nvPicPr>
      <xdr:blipFill>
        <a:blip cstate="print" r:embed="rId359"/>
        <a:stretch>
          <a:fillRect/>
        </a:stretch>
      </xdr:blipFill>
      <xdr:spPr>
        <a:prstGeom prst="rect">
          <a:avLst/>
        </a:prstGeom>
        <a:noFill/>
      </xdr:spPr>
    </xdr:pic>
    <xdr:clientData fLocksWithSheet="0"/>
  </xdr:oneCellAnchor>
  <xdr:oneCellAnchor>
    <xdr:from>
      <xdr:col>7</xdr:col>
      <xdr:colOff>361950</xdr:colOff>
      <xdr:row>265</xdr:row>
      <xdr:rowOff>390525</xdr:rowOff>
    </xdr:from>
    <xdr:ext cx="409575" cy="800100"/>
    <xdr:pic>
      <xdr:nvPicPr>
        <xdr:cNvPr id="0" name="image394.png"/>
        <xdr:cNvPicPr preferRelativeResize="0"/>
      </xdr:nvPicPr>
      <xdr:blipFill>
        <a:blip cstate="print" r:embed="rId360"/>
        <a:stretch>
          <a:fillRect/>
        </a:stretch>
      </xdr:blipFill>
      <xdr:spPr>
        <a:prstGeom prst="rect">
          <a:avLst/>
        </a:prstGeom>
        <a:noFill/>
      </xdr:spPr>
    </xdr:pic>
    <xdr:clientData fLocksWithSheet="0"/>
  </xdr:oneCellAnchor>
  <xdr:oneCellAnchor>
    <xdr:from>
      <xdr:col>7</xdr:col>
      <xdr:colOff>361950</xdr:colOff>
      <xdr:row>266</xdr:row>
      <xdr:rowOff>390525</xdr:rowOff>
    </xdr:from>
    <xdr:ext cx="419100" cy="800100"/>
    <xdr:pic>
      <xdr:nvPicPr>
        <xdr:cNvPr id="0" name="image394.png"/>
        <xdr:cNvPicPr preferRelativeResize="0"/>
      </xdr:nvPicPr>
      <xdr:blipFill>
        <a:blip cstate="print" r:embed="rId360"/>
        <a:stretch>
          <a:fillRect/>
        </a:stretch>
      </xdr:blipFill>
      <xdr:spPr>
        <a:prstGeom prst="rect">
          <a:avLst/>
        </a:prstGeom>
        <a:noFill/>
      </xdr:spPr>
    </xdr:pic>
    <xdr:clientData fLocksWithSheet="0"/>
  </xdr:oneCellAnchor>
  <xdr:oneCellAnchor>
    <xdr:from>
      <xdr:col>7</xdr:col>
      <xdr:colOff>361950</xdr:colOff>
      <xdr:row>267</xdr:row>
      <xdr:rowOff>390525</xdr:rowOff>
    </xdr:from>
    <xdr:ext cx="419100" cy="800100"/>
    <xdr:pic>
      <xdr:nvPicPr>
        <xdr:cNvPr id="0" name="image394.png"/>
        <xdr:cNvPicPr preferRelativeResize="0"/>
      </xdr:nvPicPr>
      <xdr:blipFill>
        <a:blip cstate="print" r:embed="rId360"/>
        <a:stretch>
          <a:fillRect/>
        </a:stretch>
      </xdr:blipFill>
      <xdr:spPr>
        <a:prstGeom prst="rect">
          <a:avLst/>
        </a:prstGeom>
        <a:noFill/>
      </xdr:spPr>
    </xdr:pic>
    <xdr:clientData fLocksWithSheet="0"/>
  </xdr:oneCellAnchor>
  <xdr:oneCellAnchor>
    <xdr:from>
      <xdr:col>3</xdr:col>
      <xdr:colOff>495300</xdr:colOff>
      <xdr:row>266</xdr:row>
      <xdr:rowOff>38100</xdr:rowOff>
    </xdr:from>
    <xdr:ext cx="1000125" cy="1581150"/>
    <xdr:pic>
      <xdr:nvPicPr>
        <xdr:cNvPr id="0" name="image373.png"/>
        <xdr:cNvPicPr preferRelativeResize="0"/>
      </xdr:nvPicPr>
      <xdr:blipFill>
        <a:blip cstate="print" r:embed="rId361"/>
        <a:stretch>
          <a:fillRect/>
        </a:stretch>
      </xdr:blipFill>
      <xdr:spPr>
        <a:prstGeom prst="rect">
          <a:avLst/>
        </a:prstGeom>
        <a:noFill/>
      </xdr:spPr>
    </xdr:pic>
    <xdr:clientData fLocksWithSheet="0"/>
  </xdr:oneCellAnchor>
  <xdr:oneCellAnchor>
    <xdr:from>
      <xdr:col>3</xdr:col>
      <xdr:colOff>381000</xdr:colOff>
      <xdr:row>267</xdr:row>
      <xdr:rowOff>28575</xdr:rowOff>
    </xdr:from>
    <xdr:ext cx="1047750" cy="1638300"/>
    <xdr:pic>
      <xdr:nvPicPr>
        <xdr:cNvPr id="0" name="image364.png"/>
        <xdr:cNvPicPr preferRelativeResize="0"/>
      </xdr:nvPicPr>
      <xdr:blipFill>
        <a:blip cstate="print" r:embed="rId362"/>
        <a:stretch>
          <a:fillRect/>
        </a:stretch>
      </xdr:blipFill>
      <xdr:spPr>
        <a:prstGeom prst="rect">
          <a:avLst/>
        </a:prstGeom>
        <a:noFill/>
      </xdr:spPr>
    </xdr:pic>
    <xdr:clientData fLocksWithSheet="0"/>
  </xdr:oneCellAnchor>
  <xdr:oneCellAnchor>
    <xdr:from>
      <xdr:col>3</xdr:col>
      <xdr:colOff>342900</xdr:colOff>
      <xdr:row>268</xdr:row>
      <xdr:rowOff>228600</xdr:rowOff>
    </xdr:from>
    <xdr:ext cx="1247775" cy="1533525"/>
    <xdr:pic>
      <xdr:nvPicPr>
        <xdr:cNvPr id="0" name="image379.png"/>
        <xdr:cNvPicPr preferRelativeResize="0"/>
      </xdr:nvPicPr>
      <xdr:blipFill>
        <a:blip cstate="print" r:embed="rId363"/>
        <a:stretch>
          <a:fillRect/>
        </a:stretch>
      </xdr:blipFill>
      <xdr:spPr>
        <a:prstGeom prst="rect">
          <a:avLst/>
        </a:prstGeom>
        <a:noFill/>
      </xdr:spPr>
    </xdr:pic>
    <xdr:clientData fLocksWithSheet="0"/>
  </xdr:oneCellAnchor>
  <xdr:oneCellAnchor>
    <xdr:from>
      <xdr:col>7</xdr:col>
      <xdr:colOff>342900</xdr:colOff>
      <xdr:row>268</xdr:row>
      <xdr:rowOff>657225</xdr:rowOff>
    </xdr:from>
    <xdr:ext cx="428625" cy="476250"/>
    <xdr:pic>
      <xdr:nvPicPr>
        <xdr:cNvPr id="0" name="image375.png"/>
        <xdr:cNvPicPr preferRelativeResize="0"/>
      </xdr:nvPicPr>
      <xdr:blipFill>
        <a:blip cstate="print" r:embed="rId364"/>
        <a:stretch>
          <a:fillRect/>
        </a:stretch>
      </xdr:blipFill>
      <xdr:spPr>
        <a:prstGeom prst="rect">
          <a:avLst/>
        </a:prstGeom>
        <a:noFill/>
      </xdr:spPr>
    </xdr:pic>
    <xdr:clientData fLocksWithSheet="0"/>
  </xdr:oneCellAnchor>
  <xdr:oneCellAnchor>
    <xdr:from>
      <xdr:col>3</xdr:col>
      <xdr:colOff>104775</xdr:colOff>
      <xdr:row>269</xdr:row>
      <xdr:rowOff>142875</xdr:rowOff>
    </xdr:from>
    <xdr:ext cx="1543050" cy="1390650"/>
    <xdr:pic>
      <xdr:nvPicPr>
        <xdr:cNvPr id="0" name="image363.png"/>
        <xdr:cNvPicPr preferRelativeResize="0"/>
      </xdr:nvPicPr>
      <xdr:blipFill>
        <a:blip cstate="print" r:embed="rId365"/>
        <a:stretch>
          <a:fillRect/>
        </a:stretch>
      </xdr:blipFill>
      <xdr:spPr>
        <a:prstGeom prst="rect">
          <a:avLst/>
        </a:prstGeom>
        <a:noFill/>
      </xdr:spPr>
    </xdr:pic>
    <xdr:clientData fLocksWithSheet="0"/>
  </xdr:oneCellAnchor>
  <xdr:oneCellAnchor>
    <xdr:from>
      <xdr:col>7</xdr:col>
      <xdr:colOff>390525</xdr:colOff>
      <xdr:row>269</xdr:row>
      <xdr:rowOff>180975</xdr:rowOff>
    </xdr:from>
    <xdr:ext cx="381000" cy="1390650"/>
    <xdr:pic>
      <xdr:nvPicPr>
        <xdr:cNvPr id="0" name="image380.png"/>
        <xdr:cNvPicPr preferRelativeResize="0"/>
      </xdr:nvPicPr>
      <xdr:blipFill>
        <a:blip cstate="print" r:embed="rId366"/>
        <a:stretch>
          <a:fillRect/>
        </a:stretch>
      </xdr:blipFill>
      <xdr:spPr>
        <a:prstGeom prst="rect">
          <a:avLst/>
        </a:prstGeom>
        <a:noFill/>
      </xdr:spPr>
    </xdr:pic>
    <xdr:clientData fLocksWithSheet="0"/>
  </xdr:oneCellAnchor>
  <xdr:oneCellAnchor>
    <xdr:from>
      <xdr:col>7</xdr:col>
      <xdr:colOff>390525</xdr:colOff>
      <xdr:row>270</xdr:row>
      <xdr:rowOff>180975</xdr:rowOff>
    </xdr:from>
    <xdr:ext cx="381000" cy="1400175"/>
    <xdr:pic>
      <xdr:nvPicPr>
        <xdr:cNvPr id="0" name="image380.png"/>
        <xdr:cNvPicPr preferRelativeResize="0"/>
      </xdr:nvPicPr>
      <xdr:blipFill>
        <a:blip cstate="print" r:embed="rId366"/>
        <a:stretch>
          <a:fillRect/>
        </a:stretch>
      </xdr:blipFill>
      <xdr:spPr>
        <a:prstGeom prst="rect">
          <a:avLst/>
        </a:prstGeom>
        <a:noFill/>
      </xdr:spPr>
    </xdr:pic>
    <xdr:clientData fLocksWithSheet="0"/>
  </xdr:oneCellAnchor>
  <xdr:oneCellAnchor>
    <xdr:from>
      <xdr:col>3</xdr:col>
      <xdr:colOff>123825</xdr:colOff>
      <xdr:row>270</xdr:row>
      <xdr:rowOff>295275</xdr:rowOff>
    </xdr:from>
    <xdr:ext cx="1714500" cy="1162050"/>
    <xdr:pic>
      <xdr:nvPicPr>
        <xdr:cNvPr id="0" name="image369.png"/>
        <xdr:cNvPicPr preferRelativeResize="0"/>
      </xdr:nvPicPr>
      <xdr:blipFill>
        <a:blip cstate="print" r:embed="rId367"/>
        <a:stretch>
          <a:fillRect/>
        </a:stretch>
      </xdr:blipFill>
      <xdr:spPr>
        <a:prstGeom prst="rect">
          <a:avLst/>
        </a:prstGeom>
        <a:noFill/>
      </xdr:spPr>
    </xdr:pic>
    <xdr:clientData fLocksWithSheet="0"/>
  </xdr:oneCellAnchor>
  <xdr:oneCellAnchor>
    <xdr:from>
      <xdr:col>3</xdr:col>
      <xdr:colOff>314325</xdr:colOff>
      <xdr:row>271</xdr:row>
      <xdr:rowOff>47625</xdr:rowOff>
    </xdr:from>
    <xdr:ext cx="1333500" cy="1771650"/>
    <xdr:pic>
      <xdr:nvPicPr>
        <xdr:cNvPr id="0" name="image390.png"/>
        <xdr:cNvPicPr preferRelativeResize="0"/>
      </xdr:nvPicPr>
      <xdr:blipFill>
        <a:blip cstate="print" r:embed="rId368"/>
        <a:stretch>
          <a:fillRect/>
        </a:stretch>
      </xdr:blipFill>
      <xdr:spPr>
        <a:prstGeom prst="rect">
          <a:avLst/>
        </a:prstGeom>
        <a:noFill/>
      </xdr:spPr>
    </xdr:pic>
    <xdr:clientData fLocksWithSheet="0"/>
  </xdr:oneCellAnchor>
  <xdr:oneCellAnchor>
    <xdr:from>
      <xdr:col>7</xdr:col>
      <xdr:colOff>438150</xdr:colOff>
      <xdr:row>271</xdr:row>
      <xdr:rowOff>123825</xdr:rowOff>
    </xdr:from>
    <xdr:ext cx="381000" cy="1447800"/>
    <xdr:pic>
      <xdr:nvPicPr>
        <xdr:cNvPr id="0" name="image371.png"/>
        <xdr:cNvPicPr preferRelativeResize="0"/>
      </xdr:nvPicPr>
      <xdr:blipFill>
        <a:blip cstate="print" r:embed="rId369"/>
        <a:stretch>
          <a:fillRect/>
        </a:stretch>
      </xdr:blipFill>
      <xdr:spPr>
        <a:prstGeom prst="rect">
          <a:avLst/>
        </a:prstGeom>
        <a:noFill/>
      </xdr:spPr>
    </xdr:pic>
    <xdr:clientData fLocksWithSheet="0"/>
  </xdr:oneCellAnchor>
  <xdr:oneCellAnchor>
    <xdr:from>
      <xdr:col>7</xdr:col>
      <xdr:colOff>438150</xdr:colOff>
      <xdr:row>272</xdr:row>
      <xdr:rowOff>123825</xdr:rowOff>
    </xdr:from>
    <xdr:ext cx="390525" cy="1466850"/>
    <xdr:pic>
      <xdr:nvPicPr>
        <xdr:cNvPr id="0" name="image371.png"/>
        <xdr:cNvPicPr preferRelativeResize="0"/>
      </xdr:nvPicPr>
      <xdr:blipFill>
        <a:blip cstate="print" r:embed="rId369"/>
        <a:stretch>
          <a:fillRect/>
        </a:stretch>
      </xdr:blipFill>
      <xdr:spPr>
        <a:prstGeom prst="rect">
          <a:avLst/>
        </a:prstGeom>
        <a:noFill/>
      </xdr:spPr>
    </xdr:pic>
    <xdr:clientData fLocksWithSheet="0"/>
  </xdr:oneCellAnchor>
  <xdr:oneCellAnchor>
    <xdr:from>
      <xdr:col>7</xdr:col>
      <xdr:colOff>438150</xdr:colOff>
      <xdr:row>273</xdr:row>
      <xdr:rowOff>123825</xdr:rowOff>
    </xdr:from>
    <xdr:ext cx="390525" cy="1466850"/>
    <xdr:pic>
      <xdr:nvPicPr>
        <xdr:cNvPr id="0" name="image371.png"/>
        <xdr:cNvPicPr preferRelativeResize="0"/>
      </xdr:nvPicPr>
      <xdr:blipFill>
        <a:blip cstate="print" r:embed="rId369"/>
        <a:stretch>
          <a:fillRect/>
        </a:stretch>
      </xdr:blipFill>
      <xdr:spPr>
        <a:prstGeom prst="rect">
          <a:avLst/>
        </a:prstGeom>
        <a:noFill/>
      </xdr:spPr>
    </xdr:pic>
    <xdr:clientData fLocksWithSheet="0"/>
  </xdr:oneCellAnchor>
  <xdr:oneCellAnchor>
    <xdr:from>
      <xdr:col>3</xdr:col>
      <xdr:colOff>247650</xdr:colOff>
      <xdr:row>272</xdr:row>
      <xdr:rowOff>190500</xdr:rowOff>
    </xdr:from>
    <xdr:ext cx="1362075" cy="1381125"/>
    <xdr:pic>
      <xdr:nvPicPr>
        <xdr:cNvPr id="0" name="image381.png"/>
        <xdr:cNvPicPr preferRelativeResize="0"/>
      </xdr:nvPicPr>
      <xdr:blipFill>
        <a:blip cstate="print" r:embed="rId370"/>
        <a:stretch>
          <a:fillRect/>
        </a:stretch>
      </xdr:blipFill>
      <xdr:spPr>
        <a:prstGeom prst="rect">
          <a:avLst/>
        </a:prstGeom>
        <a:noFill/>
      </xdr:spPr>
    </xdr:pic>
    <xdr:clientData fLocksWithSheet="0"/>
  </xdr:oneCellAnchor>
  <xdr:oneCellAnchor>
    <xdr:from>
      <xdr:col>3</xdr:col>
      <xdr:colOff>219075</xdr:colOff>
      <xdr:row>273</xdr:row>
      <xdr:rowOff>371475</xdr:rowOff>
    </xdr:from>
    <xdr:ext cx="1590675" cy="1123950"/>
    <xdr:pic>
      <xdr:nvPicPr>
        <xdr:cNvPr id="0" name="image377.png"/>
        <xdr:cNvPicPr preferRelativeResize="0"/>
      </xdr:nvPicPr>
      <xdr:blipFill>
        <a:blip cstate="print" r:embed="rId371"/>
        <a:stretch>
          <a:fillRect/>
        </a:stretch>
      </xdr:blipFill>
      <xdr:spPr>
        <a:prstGeom prst="rect">
          <a:avLst/>
        </a:prstGeom>
        <a:noFill/>
      </xdr:spPr>
    </xdr:pic>
    <xdr:clientData fLocksWithSheet="0"/>
  </xdr:oneCellAnchor>
  <xdr:oneCellAnchor>
    <xdr:from>
      <xdr:col>3</xdr:col>
      <xdr:colOff>133350</xdr:colOff>
      <xdr:row>274</xdr:row>
      <xdr:rowOff>476250</xdr:rowOff>
    </xdr:from>
    <xdr:ext cx="1743075" cy="1171575"/>
    <xdr:pic>
      <xdr:nvPicPr>
        <xdr:cNvPr id="0" name="image391.png"/>
        <xdr:cNvPicPr preferRelativeResize="0"/>
      </xdr:nvPicPr>
      <xdr:blipFill>
        <a:blip cstate="print" r:embed="rId372"/>
        <a:stretch>
          <a:fillRect/>
        </a:stretch>
      </xdr:blipFill>
      <xdr:spPr>
        <a:prstGeom prst="rect">
          <a:avLst/>
        </a:prstGeom>
        <a:noFill/>
      </xdr:spPr>
    </xdr:pic>
    <xdr:clientData fLocksWithSheet="0"/>
  </xdr:oneCellAnchor>
  <xdr:oneCellAnchor>
    <xdr:from>
      <xdr:col>7</xdr:col>
      <xdr:colOff>447675</xdr:colOff>
      <xdr:row>274</xdr:row>
      <xdr:rowOff>57150</xdr:rowOff>
    </xdr:from>
    <xdr:ext cx="323850" cy="1666875"/>
    <xdr:pic>
      <xdr:nvPicPr>
        <xdr:cNvPr id="0" name="image376.png"/>
        <xdr:cNvPicPr preferRelativeResize="0"/>
      </xdr:nvPicPr>
      <xdr:blipFill>
        <a:blip cstate="print" r:embed="rId373"/>
        <a:stretch>
          <a:fillRect/>
        </a:stretch>
      </xdr:blipFill>
      <xdr:spPr>
        <a:prstGeom prst="rect">
          <a:avLst/>
        </a:prstGeom>
        <a:noFill/>
      </xdr:spPr>
    </xdr:pic>
    <xdr:clientData fLocksWithSheet="0"/>
  </xdr:oneCellAnchor>
  <xdr:oneCellAnchor>
    <xdr:from>
      <xdr:col>3</xdr:col>
      <xdr:colOff>133350</xdr:colOff>
      <xdr:row>275</xdr:row>
      <xdr:rowOff>419100</xdr:rowOff>
    </xdr:from>
    <xdr:ext cx="1666875" cy="1114425"/>
    <xdr:pic>
      <xdr:nvPicPr>
        <xdr:cNvPr id="0" name="image395.png"/>
        <xdr:cNvPicPr preferRelativeResize="0"/>
      </xdr:nvPicPr>
      <xdr:blipFill>
        <a:blip cstate="print" r:embed="rId374"/>
        <a:stretch>
          <a:fillRect/>
        </a:stretch>
      </xdr:blipFill>
      <xdr:spPr>
        <a:prstGeom prst="rect">
          <a:avLst/>
        </a:prstGeom>
        <a:noFill/>
      </xdr:spPr>
    </xdr:pic>
    <xdr:clientData fLocksWithSheet="0"/>
  </xdr:oneCellAnchor>
  <xdr:oneCellAnchor>
    <xdr:from>
      <xdr:col>7</xdr:col>
      <xdr:colOff>438150</xdr:colOff>
      <xdr:row>275</xdr:row>
      <xdr:rowOff>85725</xdr:rowOff>
    </xdr:from>
    <xdr:ext cx="333375" cy="1752600"/>
    <xdr:pic>
      <xdr:nvPicPr>
        <xdr:cNvPr id="0" name="image378.png"/>
        <xdr:cNvPicPr preferRelativeResize="0"/>
      </xdr:nvPicPr>
      <xdr:blipFill>
        <a:blip cstate="print" r:embed="rId375"/>
        <a:stretch>
          <a:fillRect/>
        </a:stretch>
      </xdr:blipFill>
      <xdr:spPr>
        <a:prstGeom prst="rect">
          <a:avLst/>
        </a:prstGeom>
        <a:noFill/>
      </xdr:spPr>
    </xdr:pic>
    <xdr:clientData fLocksWithSheet="0"/>
  </xdr:oneCellAnchor>
  <xdr:oneCellAnchor>
    <xdr:from>
      <xdr:col>3</xdr:col>
      <xdr:colOff>28575</xdr:colOff>
      <xdr:row>276</xdr:row>
      <xdr:rowOff>276225</xdr:rowOff>
    </xdr:from>
    <xdr:ext cx="1847850" cy="1219200"/>
    <xdr:pic>
      <xdr:nvPicPr>
        <xdr:cNvPr id="0" name="image392.png"/>
        <xdr:cNvPicPr preferRelativeResize="0"/>
      </xdr:nvPicPr>
      <xdr:blipFill>
        <a:blip cstate="print" r:embed="rId376"/>
        <a:stretch>
          <a:fillRect/>
        </a:stretch>
      </xdr:blipFill>
      <xdr:spPr>
        <a:prstGeom prst="rect">
          <a:avLst/>
        </a:prstGeom>
        <a:noFill/>
      </xdr:spPr>
    </xdr:pic>
    <xdr:clientData fLocksWithSheet="0"/>
  </xdr:oneCellAnchor>
  <xdr:oneCellAnchor>
    <xdr:from>
      <xdr:col>7</xdr:col>
      <xdr:colOff>428625</xdr:colOff>
      <xdr:row>276</xdr:row>
      <xdr:rowOff>85725</xdr:rowOff>
    </xdr:from>
    <xdr:ext cx="342900" cy="1752600"/>
    <xdr:pic>
      <xdr:nvPicPr>
        <xdr:cNvPr id="0" name="image378.png"/>
        <xdr:cNvPicPr preferRelativeResize="0"/>
      </xdr:nvPicPr>
      <xdr:blipFill>
        <a:blip cstate="print" r:embed="rId375"/>
        <a:stretch>
          <a:fillRect/>
        </a:stretch>
      </xdr:blipFill>
      <xdr:spPr>
        <a:prstGeom prst="rect">
          <a:avLst/>
        </a:prstGeom>
        <a:noFill/>
      </xdr:spPr>
    </xdr:pic>
    <xdr:clientData fLocksWithSheet="0"/>
  </xdr:oneCellAnchor>
  <xdr:oneCellAnchor>
    <xdr:from>
      <xdr:col>3</xdr:col>
      <xdr:colOff>57150</xdr:colOff>
      <xdr:row>277</xdr:row>
      <xdr:rowOff>342900</xdr:rowOff>
    </xdr:from>
    <xdr:ext cx="2124075" cy="1190625"/>
    <xdr:pic>
      <xdr:nvPicPr>
        <xdr:cNvPr id="0" name="image383.png"/>
        <xdr:cNvPicPr preferRelativeResize="0"/>
      </xdr:nvPicPr>
      <xdr:blipFill>
        <a:blip cstate="print" r:embed="rId377"/>
        <a:stretch>
          <a:fillRect/>
        </a:stretch>
      </xdr:blipFill>
      <xdr:spPr>
        <a:prstGeom prst="rect">
          <a:avLst/>
        </a:prstGeom>
        <a:noFill/>
      </xdr:spPr>
    </xdr:pic>
    <xdr:clientData fLocksWithSheet="0"/>
  </xdr:oneCellAnchor>
  <xdr:oneCellAnchor>
    <xdr:from>
      <xdr:col>7</xdr:col>
      <xdr:colOff>428625</xdr:colOff>
      <xdr:row>277</xdr:row>
      <xdr:rowOff>85725</xdr:rowOff>
    </xdr:from>
    <xdr:ext cx="342900" cy="1752600"/>
    <xdr:pic>
      <xdr:nvPicPr>
        <xdr:cNvPr id="0" name="image378.png"/>
        <xdr:cNvPicPr preferRelativeResize="0"/>
      </xdr:nvPicPr>
      <xdr:blipFill>
        <a:blip cstate="print" r:embed="rId375"/>
        <a:stretch>
          <a:fillRect/>
        </a:stretch>
      </xdr:blipFill>
      <xdr:spPr>
        <a:prstGeom prst="rect">
          <a:avLst/>
        </a:prstGeom>
        <a:noFill/>
      </xdr:spPr>
    </xdr:pic>
    <xdr:clientData fLocksWithSheet="0"/>
  </xdr:oneCellAnchor>
  <xdr:oneCellAnchor>
    <xdr:from>
      <xdr:col>3</xdr:col>
      <xdr:colOff>114300</xdr:colOff>
      <xdr:row>278</xdr:row>
      <xdr:rowOff>228600</xdr:rowOff>
    </xdr:from>
    <xdr:ext cx="1724025" cy="1438275"/>
    <xdr:pic>
      <xdr:nvPicPr>
        <xdr:cNvPr id="0" name="image398.png"/>
        <xdr:cNvPicPr preferRelativeResize="0"/>
      </xdr:nvPicPr>
      <xdr:blipFill>
        <a:blip cstate="print" r:embed="rId378"/>
        <a:stretch>
          <a:fillRect/>
        </a:stretch>
      </xdr:blipFill>
      <xdr:spPr>
        <a:prstGeom prst="rect">
          <a:avLst/>
        </a:prstGeom>
        <a:noFill/>
      </xdr:spPr>
    </xdr:pic>
    <xdr:clientData fLocksWithSheet="0"/>
  </xdr:oneCellAnchor>
  <xdr:oneCellAnchor>
    <xdr:from>
      <xdr:col>7</xdr:col>
      <xdr:colOff>247650</xdr:colOff>
      <xdr:row>278</xdr:row>
      <xdr:rowOff>123825</xdr:rowOff>
    </xdr:from>
    <xdr:ext cx="714375" cy="1752600"/>
    <xdr:pic>
      <xdr:nvPicPr>
        <xdr:cNvPr id="0" name="image382.png"/>
        <xdr:cNvPicPr preferRelativeResize="0"/>
      </xdr:nvPicPr>
      <xdr:blipFill>
        <a:blip cstate="print" r:embed="rId379"/>
        <a:stretch>
          <a:fillRect/>
        </a:stretch>
      </xdr:blipFill>
      <xdr:spPr>
        <a:prstGeom prst="rect">
          <a:avLst/>
        </a:prstGeom>
        <a:noFill/>
      </xdr:spPr>
    </xdr:pic>
    <xdr:clientData fLocksWithSheet="0"/>
  </xdr:oneCellAnchor>
  <xdr:oneCellAnchor>
    <xdr:from>
      <xdr:col>3</xdr:col>
      <xdr:colOff>66675</xdr:colOff>
      <xdr:row>279</xdr:row>
      <xdr:rowOff>381000</xdr:rowOff>
    </xdr:from>
    <xdr:ext cx="1752600" cy="1114425"/>
    <xdr:pic>
      <xdr:nvPicPr>
        <xdr:cNvPr id="0" name="image422.png"/>
        <xdr:cNvPicPr preferRelativeResize="0"/>
      </xdr:nvPicPr>
      <xdr:blipFill>
        <a:blip cstate="print" r:embed="rId380"/>
        <a:stretch>
          <a:fillRect/>
        </a:stretch>
      </xdr:blipFill>
      <xdr:spPr>
        <a:prstGeom prst="rect">
          <a:avLst/>
        </a:prstGeom>
        <a:noFill/>
      </xdr:spPr>
    </xdr:pic>
    <xdr:clientData fLocksWithSheet="0"/>
  </xdr:oneCellAnchor>
  <xdr:oneCellAnchor>
    <xdr:from>
      <xdr:col>7</xdr:col>
      <xdr:colOff>247650</xdr:colOff>
      <xdr:row>279</xdr:row>
      <xdr:rowOff>123825</xdr:rowOff>
    </xdr:from>
    <xdr:ext cx="704850" cy="1762125"/>
    <xdr:pic>
      <xdr:nvPicPr>
        <xdr:cNvPr id="0" name="image382.png"/>
        <xdr:cNvPicPr preferRelativeResize="0"/>
      </xdr:nvPicPr>
      <xdr:blipFill>
        <a:blip cstate="print" r:embed="rId379"/>
        <a:stretch>
          <a:fillRect/>
        </a:stretch>
      </xdr:blipFill>
      <xdr:spPr>
        <a:prstGeom prst="rect">
          <a:avLst/>
        </a:prstGeom>
        <a:noFill/>
      </xdr:spPr>
    </xdr:pic>
    <xdr:clientData fLocksWithSheet="0"/>
  </xdr:oneCellAnchor>
  <xdr:oneCellAnchor>
    <xdr:from>
      <xdr:col>7</xdr:col>
      <xdr:colOff>247650</xdr:colOff>
      <xdr:row>280</xdr:row>
      <xdr:rowOff>123825</xdr:rowOff>
    </xdr:from>
    <xdr:ext cx="704850" cy="1762125"/>
    <xdr:pic>
      <xdr:nvPicPr>
        <xdr:cNvPr id="0" name="image382.png"/>
        <xdr:cNvPicPr preferRelativeResize="0"/>
      </xdr:nvPicPr>
      <xdr:blipFill>
        <a:blip cstate="print" r:embed="rId379"/>
        <a:stretch>
          <a:fillRect/>
        </a:stretch>
      </xdr:blipFill>
      <xdr:spPr>
        <a:prstGeom prst="rect">
          <a:avLst/>
        </a:prstGeom>
        <a:noFill/>
      </xdr:spPr>
    </xdr:pic>
    <xdr:clientData fLocksWithSheet="0"/>
  </xdr:oneCellAnchor>
  <xdr:oneCellAnchor>
    <xdr:from>
      <xdr:col>7</xdr:col>
      <xdr:colOff>247650</xdr:colOff>
      <xdr:row>281</xdr:row>
      <xdr:rowOff>123825</xdr:rowOff>
    </xdr:from>
    <xdr:ext cx="704850" cy="1762125"/>
    <xdr:pic>
      <xdr:nvPicPr>
        <xdr:cNvPr id="0" name="image382.png"/>
        <xdr:cNvPicPr preferRelativeResize="0"/>
      </xdr:nvPicPr>
      <xdr:blipFill>
        <a:blip cstate="print" r:embed="rId379"/>
        <a:stretch>
          <a:fillRect/>
        </a:stretch>
      </xdr:blipFill>
      <xdr:spPr>
        <a:prstGeom prst="rect">
          <a:avLst/>
        </a:prstGeom>
        <a:noFill/>
      </xdr:spPr>
    </xdr:pic>
    <xdr:clientData fLocksWithSheet="0"/>
  </xdr:oneCellAnchor>
  <xdr:oneCellAnchor>
    <xdr:from>
      <xdr:col>3</xdr:col>
      <xdr:colOff>123825</xdr:colOff>
      <xdr:row>280</xdr:row>
      <xdr:rowOff>495300</xdr:rowOff>
    </xdr:from>
    <xdr:ext cx="1752600" cy="952500"/>
    <xdr:pic>
      <xdr:nvPicPr>
        <xdr:cNvPr id="0" name="image405.png"/>
        <xdr:cNvPicPr preferRelativeResize="0"/>
      </xdr:nvPicPr>
      <xdr:blipFill>
        <a:blip cstate="print" r:embed="rId381"/>
        <a:stretch>
          <a:fillRect/>
        </a:stretch>
      </xdr:blipFill>
      <xdr:spPr>
        <a:prstGeom prst="rect">
          <a:avLst/>
        </a:prstGeom>
        <a:noFill/>
      </xdr:spPr>
    </xdr:pic>
    <xdr:clientData fLocksWithSheet="0"/>
  </xdr:oneCellAnchor>
  <xdr:oneCellAnchor>
    <xdr:from>
      <xdr:col>3</xdr:col>
      <xdr:colOff>38100</xdr:colOff>
      <xdr:row>281</xdr:row>
      <xdr:rowOff>457200</xdr:rowOff>
    </xdr:from>
    <xdr:ext cx="1790700" cy="885825"/>
    <xdr:pic>
      <xdr:nvPicPr>
        <xdr:cNvPr id="0" name="image407.png"/>
        <xdr:cNvPicPr preferRelativeResize="0"/>
      </xdr:nvPicPr>
      <xdr:blipFill>
        <a:blip cstate="print" r:embed="rId382"/>
        <a:stretch>
          <a:fillRect/>
        </a:stretch>
      </xdr:blipFill>
      <xdr:spPr>
        <a:prstGeom prst="rect">
          <a:avLst/>
        </a:prstGeom>
        <a:noFill/>
      </xdr:spPr>
    </xdr:pic>
    <xdr:clientData fLocksWithSheet="0"/>
  </xdr:oneCellAnchor>
  <xdr:oneCellAnchor>
    <xdr:from>
      <xdr:col>3</xdr:col>
      <xdr:colOff>228600</xdr:colOff>
      <xdr:row>282</xdr:row>
      <xdr:rowOff>152400</xdr:rowOff>
    </xdr:from>
    <xdr:ext cx="1609725" cy="1371600"/>
    <xdr:pic>
      <xdr:nvPicPr>
        <xdr:cNvPr id="0" name="image397.png"/>
        <xdr:cNvPicPr preferRelativeResize="0"/>
      </xdr:nvPicPr>
      <xdr:blipFill>
        <a:blip cstate="print" r:embed="rId383"/>
        <a:stretch>
          <a:fillRect/>
        </a:stretch>
      </xdr:blipFill>
      <xdr:spPr>
        <a:prstGeom prst="rect">
          <a:avLst/>
        </a:prstGeom>
        <a:noFill/>
      </xdr:spPr>
    </xdr:pic>
    <xdr:clientData fLocksWithSheet="0"/>
  </xdr:oneCellAnchor>
  <xdr:oneCellAnchor>
    <xdr:from>
      <xdr:col>7</xdr:col>
      <xdr:colOff>419100</xdr:colOff>
      <xdr:row>282</xdr:row>
      <xdr:rowOff>47625</xdr:rowOff>
    </xdr:from>
    <xdr:ext cx="352425" cy="1809750"/>
    <xdr:pic>
      <xdr:nvPicPr>
        <xdr:cNvPr id="0" name="image393.png"/>
        <xdr:cNvPicPr preferRelativeResize="0"/>
      </xdr:nvPicPr>
      <xdr:blipFill>
        <a:blip cstate="print" r:embed="rId384"/>
        <a:stretch>
          <a:fillRect/>
        </a:stretch>
      </xdr:blipFill>
      <xdr:spPr>
        <a:prstGeom prst="rect">
          <a:avLst/>
        </a:prstGeom>
        <a:noFill/>
      </xdr:spPr>
    </xdr:pic>
    <xdr:clientData fLocksWithSheet="0"/>
  </xdr:oneCellAnchor>
  <xdr:oneCellAnchor>
    <xdr:from>
      <xdr:col>7</xdr:col>
      <xdr:colOff>419100</xdr:colOff>
      <xdr:row>283</xdr:row>
      <xdr:rowOff>47625</xdr:rowOff>
    </xdr:from>
    <xdr:ext cx="342900" cy="1809750"/>
    <xdr:pic>
      <xdr:nvPicPr>
        <xdr:cNvPr id="0" name="image393.png"/>
        <xdr:cNvPicPr preferRelativeResize="0"/>
      </xdr:nvPicPr>
      <xdr:blipFill>
        <a:blip cstate="print" r:embed="rId384"/>
        <a:stretch>
          <a:fillRect/>
        </a:stretch>
      </xdr:blipFill>
      <xdr:spPr>
        <a:prstGeom prst="rect">
          <a:avLst/>
        </a:prstGeom>
        <a:noFill/>
      </xdr:spPr>
    </xdr:pic>
    <xdr:clientData fLocksWithSheet="0"/>
  </xdr:oneCellAnchor>
  <xdr:oneCellAnchor>
    <xdr:from>
      <xdr:col>3</xdr:col>
      <xdr:colOff>114300</xdr:colOff>
      <xdr:row>283</xdr:row>
      <xdr:rowOff>266700</xdr:rowOff>
    </xdr:from>
    <xdr:ext cx="1685925" cy="1190625"/>
    <xdr:pic>
      <xdr:nvPicPr>
        <xdr:cNvPr id="0" name="image400.png"/>
        <xdr:cNvPicPr preferRelativeResize="0"/>
      </xdr:nvPicPr>
      <xdr:blipFill>
        <a:blip cstate="print" r:embed="rId385"/>
        <a:stretch>
          <a:fillRect/>
        </a:stretch>
      </xdr:blipFill>
      <xdr:spPr>
        <a:prstGeom prst="rect">
          <a:avLst/>
        </a:prstGeom>
        <a:noFill/>
      </xdr:spPr>
    </xdr:pic>
    <xdr:clientData fLocksWithSheet="0"/>
  </xdr:oneCellAnchor>
  <xdr:oneCellAnchor>
    <xdr:from>
      <xdr:col>7</xdr:col>
      <xdr:colOff>419100</xdr:colOff>
      <xdr:row>284</xdr:row>
      <xdr:rowOff>47625</xdr:rowOff>
    </xdr:from>
    <xdr:ext cx="342900" cy="1809750"/>
    <xdr:pic>
      <xdr:nvPicPr>
        <xdr:cNvPr id="0" name="image393.png"/>
        <xdr:cNvPicPr preferRelativeResize="0"/>
      </xdr:nvPicPr>
      <xdr:blipFill>
        <a:blip cstate="print" r:embed="rId384"/>
        <a:stretch>
          <a:fillRect/>
        </a:stretch>
      </xdr:blipFill>
      <xdr:spPr>
        <a:prstGeom prst="rect">
          <a:avLst/>
        </a:prstGeom>
        <a:noFill/>
      </xdr:spPr>
    </xdr:pic>
    <xdr:clientData fLocksWithSheet="0"/>
  </xdr:oneCellAnchor>
  <xdr:oneCellAnchor>
    <xdr:from>
      <xdr:col>3</xdr:col>
      <xdr:colOff>133350</xdr:colOff>
      <xdr:row>284</xdr:row>
      <xdr:rowOff>419100</xdr:rowOff>
    </xdr:from>
    <xdr:ext cx="1704975" cy="942975"/>
    <xdr:pic>
      <xdr:nvPicPr>
        <xdr:cNvPr id="0" name="image384.png"/>
        <xdr:cNvPicPr preferRelativeResize="0"/>
      </xdr:nvPicPr>
      <xdr:blipFill>
        <a:blip cstate="print" r:embed="rId386"/>
        <a:stretch>
          <a:fillRect/>
        </a:stretch>
      </xdr:blipFill>
      <xdr:spPr>
        <a:prstGeom prst="rect">
          <a:avLst/>
        </a:prstGeom>
        <a:noFill/>
      </xdr:spPr>
    </xdr:pic>
    <xdr:clientData fLocksWithSheet="0"/>
  </xdr:oneCellAnchor>
  <xdr:oneCellAnchor>
    <xdr:from>
      <xdr:col>7</xdr:col>
      <xdr:colOff>419100</xdr:colOff>
      <xdr:row>285</xdr:row>
      <xdr:rowOff>47625</xdr:rowOff>
    </xdr:from>
    <xdr:ext cx="342900" cy="1809750"/>
    <xdr:pic>
      <xdr:nvPicPr>
        <xdr:cNvPr id="0" name="image393.png"/>
        <xdr:cNvPicPr preferRelativeResize="0"/>
      </xdr:nvPicPr>
      <xdr:blipFill>
        <a:blip cstate="print" r:embed="rId384"/>
        <a:stretch>
          <a:fillRect/>
        </a:stretch>
      </xdr:blipFill>
      <xdr:spPr>
        <a:prstGeom prst="rect">
          <a:avLst/>
        </a:prstGeom>
        <a:noFill/>
      </xdr:spPr>
    </xdr:pic>
    <xdr:clientData fLocksWithSheet="0"/>
  </xdr:oneCellAnchor>
  <xdr:oneCellAnchor>
    <xdr:from>
      <xdr:col>3</xdr:col>
      <xdr:colOff>171450</xdr:colOff>
      <xdr:row>285</xdr:row>
      <xdr:rowOff>447675</xdr:rowOff>
    </xdr:from>
    <xdr:ext cx="1552575" cy="828675"/>
    <xdr:pic>
      <xdr:nvPicPr>
        <xdr:cNvPr id="0" name="image386.png"/>
        <xdr:cNvPicPr preferRelativeResize="0"/>
      </xdr:nvPicPr>
      <xdr:blipFill>
        <a:blip cstate="print" r:embed="rId387"/>
        <a:stretch>
          <a:fillRect/>
        </a:stretch>
      </xdr:blipFill>
      <xdr:spPr>
        <a:prstGeom prst="rect">
          <a:avLst/>
        </a:prstGeom>
        <a:noFill/>
      </xdr:spPr>
    </xdr:pic>
    <xdr:clientData fLocksWithSheet="0"/>
  </xdr:oneCellAnchor>
  <xdr:oneCellAnchor>
    <xdr:from>
      <xdr:col>3</xdr:col>
      <xdr:colOff>152400</xdr:colOff>
      <xdr:row>286</xdr:row>
      <xdr:rowOff>371475</xdr:rowOff>
    </xdr:from>
    <xdr:ext cx="1524000" cy="1276350"/>
    <xdr:pic>
      <xdr:nvPicPr>
        <xdr:cNvPr id="0" name="image387.png"/>
        <xdr:cNvPicPr preferRelativeResize="0"/>
      </xdr:nvPicPr>
      <xdr:blipFill>
        <a:blip cstate="print" r:embed="rId388"/>
        <a:stretch>
          <a:fillRect/>
        </a:stretch>
      </xdr:blipFill>
      <xdr:spPr>
        <a:prstGeom prst="rect">
          <a:avLst/>
        </a:prstGeom>
        <a:noFill/>
      </xdr:spPr>
    </xdr:pic>
    <xdr:clientData fLocksWithSheet="0"/>
  </xdr:oneCellAnchor>
  <xdr:oneCellAnchor>
    <xdr:from>
      <xdr:col>7</xdr:col>
      <xdr:colOff>38100</xdr:colOff>
      <xdr:row>286</xdr:row>
      <xdr:rowOff>409575</xdr:rowOff>
    </xdr:from>
    <xdr:ext cx="1152525" cy="304800"/>
    <xdr:pic>
      <xdr:nvPicPr>
        <xdr:cNvPr id="0" name="image417.png"/>
        <xdr:cNvPicPr preferRelativeResize="0"/>
      </xdr:nvPicPr>
      <xdr:blipFill>
        <a:blip cstate="print" r:embed="rId389"/>
        <a:stretch>
          <a:fillRect/>
        </a:stretch>
      </xdr:blipFill>
      <xdr:spPr>
        <a:prstGeom prst="rect">
          <a:avLst/>
        </a:prstGeom>
        <a:noFill/>
      </xdr:spPr>
    </xdr:pic>
    <xdr:clientData fLocksWithSheet="0"/>
  </xdr:oneCellAnchor>
  <xdr:oneCellAnchor>
    <xdr:from>
      <xdr:col>7</xdr:col>
      <xdr:colOff>28575</xdr:colOff>
      <xdr:row>286</xdr:row>
      <xdr:rowOff>857250</xdr:rowOff>
    </xdr:from>
    <xdr:ext cx="1162050" cy="295275"/>
    <xdr:pic>
      <xdr:nvPicPr>
        <xdr:cNvPr id="0" name="image388.png"/>
        <xdr:cNvPicPr preferRelativeResize="0"/>
      </xdr:nvPicPr>
      <xdr:blipFill>
        <a:blip cstate="print" r:embed="rId390"/>
        <a:stretch>
          <a:fillRect/>
        </a:stretch>
      </xdr:blipFill>
      <xdr:spPr>
        <a:prstGeom prst="rect">
          <a:avLst/>
        </a:prstGeom>
        <a:noFill/>
      </xdr:spPr>
    </xdr:pic>
    <xdr:clientData fLocksWithSheet="0"/>
  </xdr:oneCellAnchor>
  <xdr:oneCellAnchor>
    <xdr:from>
      <xdr:col>3</xdr:col>
      <xdr:colOff>171450</xdr:colOff>
      <xdr:row>287</xdr:row>
      <xdr:rowOff>314325</xdr:rowOff>
    </xdr:from>
    <xdr:ext cx="1704975" cy="1162050"/>
    <xdr:pic>
      <xdr:nvPicPr>
        <xdr:cNvPr id="0" name="image389.png"/>
        <xdr:cNvPicPr preferRelativeResize="0"/>
      </xdr:nvPicPr>
      <xdr:blipFill>
        <a:blip cstate="print" r:embed="rId391"/>
        <a:stretch>
          <a:fillRect/>
        </a:stretch>
      </xdr:blipFill>
      <xdr:spPr>
        <a:prstGeom prst="rect">
          <a:avLst/>
        </a:prstGeom>
        <a:noFill/>
      </xdr:spPr>
    </xdr:pic>
    <xdr:clientData fLocksWithSheet="0"/>
  </xdr:oneCellAnchor>
  <xdr:oneCellAnchor>
    <xdr:from>
      <xdr:col>7</xdr:col>
      <xdr:colOff>38100</xdr:colOff>
      <xdr:row>287</xdr:row>
      <xdr:rowOff>409575</xdr:rowOff>
    </xdr:from>
    <xdr:ext cx="1143000" cy="304800"/>
    <xdr:pic>
      <xdr:nvPicPr>
        <xdr:cNvPr id="0" name="image417.png"/>
        <xdr:cNvPicPr preferRelativeResize="0"/>
      </xdr:nvPicPr>
      <xdr:blipFill>
        <a:blip cstate="print" r:embed="rId389"/>
        <a:stretch>
          <a:fillRect/>
        </a:stretch>
      </xdr:blipFill>
      <xdr:spPr>
        <a:prstGeom prst="rect">
          <a:avLst/>
        </a:prstGeom>
        <a:noFill/>
      </xdr:spPr>
    </xdr:pic>
    <xdr:clientData fLocksWithSheet="0"/>
  </xdr:oneCellAnchor>
  <xdr:oneCellAnchor>
    <xdr:from>
      <xdr:col>7</xdr:col>
      <xdr:colOff>28575</xdr:colOff>
      <xdr:row>287</xdr:row>
      <xdr:rowOff>857250</xdr:rowOff>
    </xdr:from>
    <xdr:ext cx="1152525" cy="295275"/>
    <xdr:pic>
      <xdr:nvPicPr>
        <xdr:cNvPr id="0" name="image388.png"/>
        <xdr:cNvPicPr preferRelativeResize="0"/>
      </xdr:nvPicPr>
      <xdr:blipFill>
        <a:blip cstate="print" r:embed="rId390"/>
        <a:stretch>
          <a:fillRect/>
        </a:stretch>
      </xdr:blipFill>
      <xdr:spPr>
        <a:prstGeom prst="rect">
          <a:avLst/>
        </a:prstGeom>
        <a:noFill/>
      </xdr:spPr>
    </xdr:pic>
    <xdr:clientData fLocksWithSheet="0"/>
  </xdr:oneCellAnchor>
  <xdr:oneCellAnchor>
    <xdr:from>
      <xdr:col>7</xdr:col>
      <xdr:colOff>38100</xdr:colOff>
      <xdr:row>288</xdr:row>
      <xdr:rowOff>409575</xdr:rowOff>
    </xdr:from>
    <xdr:ext cx="1143000" cy="304800"/>
    <xdr:pic>
      <xdr:nvPicPr>
        <xdr:cNvPr id="0" name="image417.png"/>
        <xdr:cNvPicPr preferRelativeResize="0"/>
      </xdr:nvPicPr>
      <xdr:blipFill>
        <a:blip cstate="print" r:embed="rId389"/>
        <a:stretch>
          <a:fillRect/>
        </a:stretch>
      </xdr:blipFill>
      <xdr:spPr>
        <a:prstGeom prst="rect">
          <a:avLst/>
        </a:prstGeom>
        <a:noFill/>
      </xdr:spPr>
    </xdr:pic>
    <xdr:clientData fLocksWithSheet="0"/>
  </xdr:oneCellAnchor>
  <xdr:oneCellAnchor>
    <xdr:from>
      <xdr:col>7</xdr:col>
      <xdr:colOff>28575</xdr:colOff>
      <xdr:row>288</xdr:row>
      <xdr:rowOff>857250</xdr:rowOff>
    </xdr:from>
    <xdr:ext cx="1152525" cy="295275"/>
    <xdr:pic>
      <xdr:nvPicPr>
        <xdr:cNvPr id="0" name="image388.png"/>
        <xdr:cNvPicPr preferRelativeResize="0"/>
      </xdr:nvPicPr>
      <xdr:blipFill>
        <a:blip cstate="print" r:embed="rId390"/>
        <a:stretch>
          <a:fillRect/>
        </a:stretch>
      </xdr:blipFill>
      <xdr:spPr>
        <a:prstGeom prst="rect">
          <a:avLst/>
        </a:prstGeom>
        <a:noFill/>
      </xdr:spPr>
    </xdr:pic>
    <xdr:clientData fLocksWithSheet="0"/>
  </xdr:oneCellAnchor>
  <xdr:oneCellAnchor>
    <xdr:from>
      <xdr:col>3</xdr:col>
      <xdr:colOff>152400</xdr:colOff>
      <xdr:row>288</xdr:row>
      <xdr:rowOff>485775</xdr:rowOff>
    </xdr:from>
    <xdr:ext cx="1685925" cy="1028700"/>
    <xdr:pic>
      <xdr:nvPicPr>
        <xdr:cNvPr id="0" name="image404.png"/>
        <xdr:cNvPicPr preferRelativeResize="0"/>
      </xdr:nvPicPr>
      <xdr:blipFill>
        <a:blip cstate="print" r:embed="rId392"/>
        <a:stretch>
          <a:fillRect/>
        </a:stretch>
      </xdr:blipFill>
      <xdr:spPr>
        <a:prstGeom prst="rect">
          <a:avLst/>
        </a:prstGeom>
        <a:noFill/>
      </xdr:spPr>
    </xdr:pic>
    <xdr:clientData fLocksWithSheet="0"/>
  </xdr:oneCellAnchor>
  <xdr:oneCellAnchor>
    <xdr:from>
      <xdr:col>7</xdr:col>
      <xdr:colOff>38100</xdr:colOff>
      <xdr:row>289</xdr:row>
      <xdr:rowOff>409575</xdr:rowOff>
    </xdr:from>
    <xdr:ext cx="1143000" cy="304800"/>
    <xdr:pic>
      <xdr:nvPicPr>
        <xdr:cNvPr id="0" name="image417.png"/>
        <xdr:cNvPicPr preferRelativeResize="0"/>
      </xdr:nvPicPr>
      <xdr:blipFill>
        <a:blip cstate="print" r:embed="rId389"/>
        <a:stretch>
          <a:fillRect/>
        </a:stretch>
      </xdr:blipFill>
      <xdr:spPr>
        <a:prstGeom prst="rect">
          <a:avLst/>
        </a:prstGeom>
        <a:noFill/>
      </xdr:spPr>
    </xdr:pic>
    <xdr:clientData fLocksWithSheet="0"/>
  </xdr:oneCellAnchor>
  <xdr:oneCellAnchor>
    <xdr:from>
      <xdr:col>7</xdr:col>
      <xdr:colOff>28575</xdr:colOff>
      <xdr:row>289</xdr:row>
      <xdr:rowOff>857250</xdr:rowOff>
    </xdr:from>
    <xdr:ext cx="1152525" cy="295275"/>
    <xdr:pic>
      <xdr:nvPicPr>
        <xdr:cNvPr id="0" name="image388.png"/>
        <xdr:cNvPicPr preferRelativeResize="0"/>
      </xdr:nvPicPr>
      <xdr:blipFill>
        <a:blip cstate="print" r:embed="rId390"/>
        <a:stretch>
          <a:fillRect/>
        </a:stretch>
      </xdr:blipFill>
      <xdr:spPr>
        <a:prstGeom prst="rect">
          <a:avLst/>
        </a:prstGeom>
        <a:noFill/>
      </xdr:spPr>
    </xdr:pic>
    <xdr:clientData fLocksWithSheet="0"/>
  </xdr:oneCellAnchor>
  <xdr:oneCellAnchor>
    <xdr:from>
      <xdr:col>3</xdr:col>
      <xdr:colOff>47625</xdr:colOff>
      <xdr:row>289</xdr:row>
      <xdr:rowOff>571500</xdr:rowOff>
    </xdr:from>
    <xdr:ext cx="1866900" cy="962025"/>
    <xdr:pic>
      <xdr:nvPicPr>
        <xdr:cNvPr id="0" name="image429.png"/>
        <xdr:cNvPicPr preferRelativeResize="0"/>
      </xdr:nvPicPr>
      <xdr:blipFill>
        <a:blip cstate="print" r:embed="rId393"/>
        <a:stretch>
          <a:fillRect/>
        </a:stretch>
      </xdr:blipFill>
      <xdr:spPr>
        <a:prstGeom prst="rect">
          <a:avLst/>
        </a:prstGeom>
        <a:noFill/>
      </xdr:spPr>
    </xdr:pic>
    <xdr:clientData fLocksWithSheet="0"/>
  </xdr:oneCellAnchor>
  <xdr:oneCellAnchor>
    <xdr:from>
      <xdr:col>3</xdr:col>
      <xdr:colOff>95250</xdr:colOff>
      <xdr:row>290</xdr:row>
      <xdr:rowOff>409575</xdr:rowOff>
    </xdr:from>
    <xdr:ext cx="1724025" cy="1314450"/>
    <xdr:pic>
      <xdr:nvPicPr>
        <xdr:cNvPr id="0" name="image403.png"/>
        <xdr:cNvPicPr preferRelativeResize="0"/>
      </xdr:nvPicPr>
      <xdr:blipFill>
        <a:blip cstate="print" r:embed="rId394"/>
        <a:stretch>
          <a:fillRect/>
        </a:stretch>
      </xdr:blipFill>
      <xdr:spPr>
        <a:prstGeom prst="rect">
          <a:avLst/>
        </a:prstGeom>
        <a:noFill/>
      </xdr:spPr>
    </xdr:pic>
    <xdr:clientData fLocksWithSheet="0"/>
  </xdr:oneCellAnchor>
  <xdr:oneCellAnchor>
    <xdr:from>
      <xdr:col>7</xdr:col>
      <xdr:colOff>361950</xdr:colOff>
      <xdr:row>290</xdr:row>
      <xdr:rowOff>762000</xdr:rowOff>
    </xdr:from>
    <xdr:ext cx="447675" cy="447675"/>
    <xdr:pic>
      <xdr:nvPicPr>
        <xdr:cNvPr id="0" name="image396.png"/>
        <xdr:cNvPicPr preferRelativeResize="0"/>
      </xdr:nvPicPr>
      <xdr:blipFill>
        <a:blip cstate="print" r:embed="rId395"/>
        <a:stretch>
          <a:fillRect/>
        </a:stretch>
      </xdr:blipFill>
      <xdr:spPr>
        <a:prstGeom prst="rect">
          <a:avLst/>
        </a:prstGeom>
        <a:noFill/>
      </xdr:spPr>
    </xdr:pic>
    <xdr:clientData fLocksWithSheet="0"/>
  </xdr:oneCellAnchor>
  <xdr:oneCellAnchor>
    <xdr:from>
      <xdr:col>7</xdr:col>
      <xdr:colOff>361950</xdr:colOff>
      <xdr:row>291</xdr:row>
      <xdr:rowOff>762000</xdr:rowOff>
    </xdr:from>
    <xdr:ext cx="447675" cy="438150"/>
    <xdr:pic>
      <xdr:nvPicPr>
        <xdr:cNvPr id="0" name="image396.png"/>
        <xdr:cNvPicPr preferRelativeResize="0"/>
      </xdr:nvPicPr>
      <xdr:blipFill>
        <a:blip cstate="print" r:embed="rId395"/>
        <a:stretch>
          <a:fillRect/>
        </a:stretch>
      </xdr:blipFill>
      <xdr:spPr>
        <a:prstGeom prst="rect">
          <a:avLst/>
        </a:prstGeom>
        <a:noFill/>
      </xdr:spPr>
    </xdr:pic>
    <xdr:clientData fLocksWithSheet="0"/>
  </xdr:oneCellAnchor>
  <xdr:oneCellAnchor>
    <xdr:from>
      <xdr:col>3</xdr:col>
      <xdr:colOff>142875</xdr:colOff>
      <xdr:row>291</xdr:row>
      <xdr:rowOff>542925</xdr:rowOff>
    </xdr:from>
    <xdr:ext cx="1619250" cy="1000125"/>
    <xdr:pic>
      <xdr:nvPicPr>
        <xdr:cNvPr id="0" name="image402.png"/>
        <xdr:cNvPicPr preferRelativeResize="0"/>
      </xdr:nvPicPr>
      <xdr:blipFill>
        <a:blip cstate="print" r:embed="rId396"/>
        <a:stretch>
          <a:fillRect/>
        </a:stretch>
      </xdr:blipFill>
      <xdr:spPr>
        <a:prstGeom prst="rect">
          <a:avLst/>
        </a:prstGeom>
        <a:noFill/>
      </xdr:spPr>
    </xdr:pic>
    <xdr:clientData fLocksWithSheet="0"/>
  </xdr:oneCellAnchor>
  <xdr:oneCellAnchor>
    <xdr:from>
      <xdr:col>3</xdr:col>
      <xdr:colOff>28575</xdr:colOff>
      <xdr:row>292</xdr:row>
      <xdr:rowOff>523875</xdr:rowOff>
    </xdr:from>
    <xdr:ext cx="1847850" cy="962025"/>
    <xdr:pic>
      <xdr:nvPicPr>
        <xdr:cNvPr id="0" name="image401.png"/>
        <xdr:cNvPicPr preferRelativeResize="0"/>
      </xdr:nvPicPr>
      <xdr:blipFill>
        <a:blip cstate="print" r:embed="rId397"/>
        <a:stretch>
          <a:fillRect/>
        </a:stretch>
      </xdr:blipFill>
      <xdr:spPr>
        <a:prstGeom prst="rect">
          <a:avLst/>
        </a:prstGeom>
        <a:noFill/>
      </xdr:spPr>
    </xdr:pic>
    <xdr:clientData fLocksWithSheet="0"/>
  </xdr:oneCellAnchor>
  <xdr:oneCellAnchor>
    <xdr:from>
      <xdr:col>7</xdr:col>
      <xdr:colOff>361950</xdr:colOff>
      <xdr:row>292</xdr:row>
      <xdr:rowOff>762000</xdr:rowOff>
    </xdr:from>
    <xdr:ext cx="447675" cy="438150"/>
    <xdr:pic>
      <xdr:nvPicPr>
        <xdr:cNvPr id="0" name="image396.png"/>
        <xdr:cNvPicPr preferRelativeResize="0"/>
      </xdr:nvPicPr>
      <xdr:blipFill>
        <a:blip cstate="print" r:embed="rId395"/>
        <a:stretch>
          <a:fillRect/>
        </a:stretch>
      </xdr:blipFill>
      <xdr:spPr>
        <a:prstGeom prst="rect">
          <a:avLst/>
        </a:prstGeom>
        <a:noFill/>
      </xdr:spPr>
    </xdr:pic>
    <xdr:clientData fLocksWithSheet="0"/>
  </xdr:oneCellAnchor>
  <xdr:oneCellAnchor>
    <xdr:from>
      <xdr:col>3</xdr:col>
      <xdr:colOff>304800</xdr:colOff>
      <xdr:row>17</xdr:row>
      <xdr:rowOff>200025</xdr:rowOff>
    </xdr:from>
    <xdr:ext cx="1381125" cy="1962150"/>
    <xdr:pic>
      <xdr:nvPicPr>
        <xdr:cNvPr id="0" name="image399.png"/>
        <xdr:cNvPicPr preferRelativeResize="0"/>
      </xdr:nvPicPr>
      <xdr:blipFill>
        <a:blip cstate="print" r:embed="rId398"/>
        <a:stretch>
          <a:fillRect/>
        </a:stretch>
      </xdr:blipFill>
      <xdr:spPr>
        <a:prstGeom prst="rect">
          <a:avLst/>
        </a:prstGeom>
        <a:noFill/>
      </xdr:spPr>
    </xdr:pic>
    <xdr:clientData fLocksWithSheet="0"/>
  </xdr:oneCellAnchor>
  <xdr:oneCellAnchor>
    <xdr:from>
      <xdr:col>3</xdr:col>
      <xdr:colOff>171450</xdr:colOff>
      <xdr:row>51</xdr:row>
      <xdr:rowOff>400050</xdr:rowOff>
    </xdr:from>
    <xdr:ext cx="1428750" cy="1600200"/>
    <xdr:pic>
      <xdr:nvPicPr>
        <xdr:cNvPr id="0" name="image420.png"/>
        <xdr:cNvPicPr preferRelativeResize="0"/>
      </xdr:nvPicPr>
      <xdr:blipFill>
        <a:blip cstate="print" r:embed="rId399"/>
        <a:stretch>
          <a:fillRect/>
        </a:stretch>
      </xdr:blipFill>
      <xdr:spPr>
        <a:prstGeom prst="rect">
          <a:avLst/>
        </a:prstGeom>
        <a:noFill/>
      </xdr:spPr>
    </xdr:pic>
    <xdr:clientData fLocksWithSheet="0"/>
  </xdr:oneCellAnchor>
  <xdr:oneCellAnchor>
    <xdr:from>
      <xdr:col>3</xdr:col>
      <xdr:colOff>0</xdr:colOff>
      <xdr:row>145</xdr:row>
      <xdr:rowOff>0</xdr:rowOff>
    </xdr:from>
    <xdr:ext cx="1457325" cy="2009775"/>
    <xdr:pic>
      <xdr:nvPicPr>
        <xdr:cNvPr id="0" name="image415.png"/>
        <xdr:cNvPicPr preferRelativeResize="0"/>
      </xdr:nvPicPr>
      <xdr:blipFill>
        <a:blip cstate="print" r:embed="rId400"/>
        <a:stretch>
          <a:fillRect/>
        </a:stretch>
      </xdr:blipFill>
      <xdr:spPr>
        <a:prstGeom prst="rect">
          <a:avLst/>
        </a:prstGeom>
        <a:noFill/>
      </xdr:spPr>
    </xdr:pic>
    <xdr:clientData fLocksWithSheet="0"/>
  </xdr:oneCellAnchor>
  <xdr:oneCellAnchor>
    <xdr:from>
      <xdr:col>3</xdr:col>
      <xdr:colOff>0</xdr:colOff>
      <xdr:row>169</xdr:row>
      <xdr:rowOff>0</xdr:rowOff>
    </xdr:from>
    <xdr:ext cx="1247775" cy="2019300"/>
    <xdr:pic>
      <xdr:nvPicPr>
        <xdr:cNvPr id="0" name="image408.png"/>
        <xdr:cNvPicPr preferRelativeResize="0"/>
      </xdr:nvPicPr>
      <xdr:blipFill>
        <a:blip cstate="print" r:embed="rId401"/>
        <a:stretch>
          <a:fillRect/>
        </a:stretch>
      </xdr:blipFill>
      <xdr:spPr>
        <a:prstGeom prst="rect">
          <a:avLst/>
        </a:prstGeom>
        <a:noFill/>
      </xdr:spPr>
    </xdr:pic>
    <xdr:clientData fLocksWithSheet="0"/>
  </xdr:oneCellAnchor>
  <xdr:oneCellAnchor>
    <xdr:from>
      <xdr:col>3</xdr:col>
      <xdr:colOff>0</xdr:colOff>
      <xdr:row>190</xdr:row>
      <xdr:rowOff>0</xdr:rowOff>
    </xdr:from>
    <xdr:ext cx="1304925" cy="2038350"/>
    <xdr:pic>
      <xdr:nvPicPr>
        <xdr:cNvPr id="0" name="image409.png"/>
        <xdr:cNvPicPr preferRelativeResize="0"/>
      </xdr:nvPicPr>
      <xdr:blipFill>
        <a:blip cstate="print" r:embed="rId402"/>
        <a:stretch>
          <a:fillRect/>
        </a:stretch>
      </xdr:blipFill>
      <xdr:spPr>
        <a:prstGeom prst="rect">
          <a:avLst/>
        </a:prstGeom>
        <a:noFill/>
      </xdr:spPr>
    </xdr:pic>
    <xdr:clientData fLocksWithSheet="0"/>
  </xdr:oneCellAnchor>
  <xdr:oneCellAnchor>
    <xdr:from>
      <xdr:col>3</xdr:col>
      <xdr:colOff>0</xdr:colOff>
      <xdr:row>192</xdr:row>
      <xdr:rowOff>0</xdr:rowOff>
    </xdr:from>
    <xdr:ext cx="1171575" cy="2038350"/>
    <xdr:pic>
      <xdr:nvPicPr>
        <xdr:cNvPr id="0" name="image413.png"/>
        <xdr:cNvPicPr preferRelativeResize="0"/>
      </xdr:nvPicPr>
      <xdr:blipFill>
        <a:blip cstate="print" r:embed="rId403"/>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257175</xdr:colOff>
      <xdr:row>2</xdr:row>
      <xdr:rowOff>76200</xdr:rowOff>
    </xdr:from>
    <xdr:ext cx="6867525" cy="1933575"/>
    <xdr:sp>
      <xdr:nvSpPr>
        <xdr:cNvPr id="5" name="Shape 5"/>
        <xdr:cNvSpPr txBox="1"/>
      </xdr:nvSpPr>
      <xdr:spPr>
        <a:xfrm>
          <a:off x="1917000" y="2817975"/>
          <a:ext cx="6858000" cy="1924050"/>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1" i="0" lang="en-US" sz="1100" u="none" strike="noStrike">
              <a:solidFill>
                <a:schemeClr val="dk1"/>
              </a:solidFill>
              <a:latin typeface="Arial"/>
              <a:ea typeface="Arial"/>
              <a:cs typeface="Arial"/>
              <a:sym typeface="Arial"/>
            </a:rPr>
            <a:t>Aspectos Relevantes de Offichairs</a:t>
          </a:r>
          <a:r>
            <a:rPr b="1" i="0" lang="en-US" sz="1100" u="none" strike="noStrike">
              <a:solidFill>
                <a:schemeClr val="dk1"/>
              </a:solidFill>
              <a:latin typeface="Arial"/>
              <a:ea typeface="Arial"/>
              <a:cs typeface="Arial"/>
              <a:sym typeface="Arial"/>
            </a:rPr>
            <a:t>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1) Es un proveedor  de</a:t>
          </a:r>
          <a:r>
            <a:rPr b="0" i="0" lang="en-US" sz="1100" u="none" strike="noStrike">
              <a:solidFill>
                <a:schemeClr val="dk1"/>
              </a:solidFill>
              <a:latin typeface="Arial"/>
              <a:ea typeface="Arial"/>
              <a:cs typeface="Arial"/>
              <a:sym typeface="Arial"/>
            </a:rPr>
            <a:t> alto flujo, su fortaleza son las sillas con malla de diferentes colores </a:t>
          </a:r>
          <a:endParaRPr sz="1400"/>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2)</a:t>
          </a:r>
          <a:r>
            <a:rPr b="0" i="0" lang="en-US" sz="1100" u="none" strike="noStrike">
              <a:solidFill>
                <a:schemeClr val="dk1"/>
              </a:solidFill>
              <a:latin typeface="Arial"/>
              <a:ea typeface="Arial"/>
              <a:cs typeface="Arial"/>
              <a:sym typeface="Arial"/>
            </a:rPr>
            <a:t> No maneja compra minima </a:t>
          </a:r>
          <a:endParaRPr sz="1400"/>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3) Por favor confirmar existencias y tiempos de entrega al momento de realizar un cierre.</a:t>
          </a:r>
          <a:endParaRPr sz="1400"/>
        </a:p>
      </xdr:txBody>
    </xdr:sp>
    <xdr:clientData fLocksWithSheet="0"/>
  </xdr:oneCellAnchor>
  <xdr:oneCellAnchor>
    <xdr:from>
      <xdr:col>6</xdr:col>
      <xdr:colOff>304800</xdr:colOff>
      <xdr:row>3</xdr:row>
      <xdr:rowOff>142875</xdr:rowOff>
    </xdr:from>
    <xdr:ext cx="1552575" cy="179070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238125</xdr:colOff>
      <xdr:row>17</xdr:row>
      <xdr:rowOff>76200</xdr:rowOff>
    </xdr:from>
    <xdr:ext cx="1371600" cy="1762125"/>
    <xdr:pic>
      <xdr:nvPicPr>
        <xdr:cNvPr id="0" name="image421.png"/>
        <xdr:cNvPicPr preferRelativeResize="0"/>
      </xdr:nvPicPr>
      <xdr:blipFill>
        <a:blip cstate="print" r:embed="rId2"/>
        <a:stretch>
          <a:fillRect/>
        </a:stretch>
      </xdr:blipFill>
      <xdr:spPr>
        <a:prstGeom prst="rect">
          <a:avLst/>
        </a:prstGeom>
        <a:noFill/>
      </xdr:spPr>
    </xdr:pic>
    <xdr:clientData fLocksWithSheet="0"/>
  </xdr:oneCellAnchor>
  <xdr:oneCellAnchor>
    <xdr:from>
      <xdr:col>3</xdr:col>
      <xdr:colOff>276225</xdr:colOff>
      <xdr:row>18</xdr:row>
      <xdr:rowOff>38100</xdr:rowOff>
    </xdr:from>
    <xdr:ext cx="1143000" cy="1495425"/>
    <xdr:pic>
      <xdr:nvPicPr>
        <xdr:cNvPr id="0" name="image411.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371475</xdr:colOff>
      <xdr:row>19</xdr:row>
      <xdr:rowOff>85725</xdr:rowOff>
    </xdr:from>
    <xdr:ext cx="1314450" cy="1905000"/>
    <xdr:pic>
      <xdr:nvPicPr>
        <xdr:cNvPr id="0" name="image406.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314325</xdr:colOff>
      <xdr:row>20</xdr:row>
      <xdr:rowOff>114300</xdr:rowOff>
    </xdr:from>
    <xdr:ext cx="1314450" cy="1762125"/>
    <xdr:pic>
      <xdr:nvPicPr>
        <xdr:cNvPr id="0" name="image414.png"/>
        <xdr:cNvPicPr preferRelativeResize="0"/>
      </xdr:nvPicPr>
      <xdr:blipFill>
        <a:blip cstate="print" r:embed="rId5"/>
        <a:stretch>
          <a:fillRect/>
        </a:stretch>
      </xdr:blipFill>
      <xdr:spPr>
        <a:prstGeom prst="rect">
          <a:avLst/>
        </a:prstGeom>
        <a:noFill/>
      </xdr:spPr>
    </xdr:pic>
    <xdr:clientData fLocksWithSheet="0"/>
  </xdr:oneCellAnchor>
  <xdr:oneCellAnchor>
    <xdr:from>
      <xdr:col>3</xdr:col>
      <xdr:colOff>419100</xdr:colOff>
      <xdr:row>22</xdr:row>
      <xdr:rowOff>57150</xdr:rowOff>
    </xdr:from>
    <xdr:ext cx="1152525" cy="1819275"/>
    <xdr:pic>
      <xdr:nvPicPr>
        <xdr:cNvPr id="0" name="image419.pn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247650</xdr:colOff>
      <xdr:row>24</xdr:row>
      <xdr:rowOff>133350</xdr:rowOff>
    </xdr:from>
    <xdr:ext cx="1323975" cy="1781175"/>
    <xdr:pic>
      <xdr:nvPicPr>
        <xdr:cNvPr id="0" name="image423.png"/>
        <xdr:cNvPicPr preferRelativeResize="0"/>
      </xdr:nvPicPr>
      <xdr:blipFill>
        <a:blip cstate="print" r:embed="rId7"/>
        <a:stretch>
          <a:fillRect/>
        </a:stretch>
      </xdr:blipFill>
      <xdr:spPr>
        <a:prstGeom prst="rect">
          <a:avLst/>
        </a:prstGeom>
        <a:noFill/>
      </xdr:spPr>
    </xdr:pic>
    <xdr:clientData fLocksWithSheet="0"/>
  </xdr:oneCellAnchor>
  <xdr:oneCellAnchor>
    <xdr:from>
      <xdr:col>3</xdr:col>
      <xdr:colOff>285750</xdr:colOff>
      <xdr:row>25</xdr:row>
      <xdr:rowOff>47625</xdr:rowOff>
    </xdr:from>
    <xdr:ext cx="1362075" cy="1866900"/>
    <xdr:pic>
      <xdr:nvPicPr>
        <xdr:cNvPr id="0" name="image418.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95250</xdr:colOff>
      <xdr:row>27</xdr:row>
      <xdr:rowOff>361950</xdr:rowOff>
    </xdr:from>
    <xdr:ext cx="1314450" cy="2047875"/>
    <xdr:pic>
      <xdr:nvPicPr>
        <xdr:cNvPr id="0" name="image432.png"/>
        <xdr:cNvPicPr preferRelativeResize="0"/>
      </xdr:nvPicPr>
      <xdr:blipFill>
        <a:blip cstate="print" r:embed="rId9"/>
        <a:stretch>
          <a:fillRect/>
        </a:stretch>
      </xdr:blipFill>
      <xdr:spPr>
        <a:prstGeom prst="rect">
          <a:avLst/>
        </a:prstGeom>
        <a:noFill/>
      </xdr:spPr>
    </xdr:pic>
    <xdr:clientData fLocksWithSheet="0"/>
  </xdr:oneCellAnchor>
  <xdr:oneCellAnchor>
    <xdr:from>
      <xdr:col>3</xdr:col>
      <xdr:colOff>171450</xdr:colOff>
      <xdr:row>28</xdr:row>
      <xdr:rowOff>542925</xdr:rowOff>
    </xdr:from>
    <xdr:ext cx="1209675" cy="2190750"/>
    <xdr:pic>
      <xdr:nvPicPr>
        <xdr:cNvPr id="0" name="image410.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133350</xdr:colOff>
      <xdr:row>29</xdr:row>
      <xdr:rowOff>381000</xdr:rowOff>
    </xdr:from>
    <xdr:ext cx="1323975" cy="2162175"/>
    <xdr:pic>
      <xdr:nvPicPr>
        <xdr:cNvPr id="0" name="image412.png"/>
        <xdr:cNvPicPr preferRelativeResize="0"/>
      </xdr:nvPicPr>
      <xdr:blipFill>
        <a:blip cstate="print" r:embed="rId11"/>
        <a:stretch>
          <a:fillRect/>
        </a:stretch>
      </xdr:blipFill>
      <xdr:spPr>
        <a:prstGeom prst="rect">
          <a:avLst/>
        </a:prstGeom>
        <a:noFill/>
      </xdr:spPr>
    </xdr:pic>
    <xdr:clientData fLocksWithSheet="0"/>
  </xdr:oneCellAnchor>
  <xdr:oneCellAnchor>
    <xdr:from>
      <xdr:col>3</xdr:col>
      <xdr:colOff>104775</xdr:colOff>
      <xdr:row>30</xdr:row>
      <xdr:rowOff>114300</xdr:rowOff>
    </xdr:from>
    <xdr:ext cx="1647825" cy="2295525"/>
    <xdr:pic>
      <xdr:nvPicPr>
        <xdr:cNvPr id="0" name="image427.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400050</xdr:colOff>
      <xdr:row>26</xdr:row>
      <xdr:rowOff>133350</xdr:rowOff>
    </xdr:from>
    <xdr:ext cx="1209675" cy="2162175"/>
    <xdr:pic>
      <xdr:nvPicPr>
        <xdr:cNvPr id="0" name="image410.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114300</xdr:colOff>
      <xdr:row>31</xdr:row>
      <xdr:rowOff>171450</xdr:rowOff>
    </xdr:from>
    <xdr:ext cx="1562100" cy="2181225"/>
    <xdr:pic>
      <xdr:nvPicPr>
        <xdr:cNvPr id="0" name="image427.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85725</xdr:colOff>
      <xdr:row>32</xdr:row>
      <xdr:rowOff>676275</xdr:rowOff>
    </xdr:from>
    <xdr:ext cx="1276350" cy="1790700"/>
    <xdr:pic>
      <xdr:nvPicPr>
        <xdr:cNvPr id="0" name="image427.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228600</xdr:colOff>
      <xdr:row>33</xdr:row>
      <xdr:rowOff>104775</xdr:rowOff>
    </xdr:from>
    <xdr:ext cx="1371600" cy="2266950"/>
    <xdr:pic>
      <xdr:nvPicPr>
        <xdr:cNvPr id="0" name="image466.pn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361950</xdr:colOff>
      <xdr:row>34</xdr:row>
      <xdr:rowOff>57150</xdr:rowOff>
    </xdr:from>
    <xdr:ext cx="1019175" cy="1704975"/>
    <xdr:pic>
      <xdr:nvPicPr>
        <xdr:cNvPr id="0" name="image449.png"/>
        <xdr:cNvPicPr preferRelativeResize="0"/>
      </xdr:nvPicPr>
      <xdr:blipFill>
        <a:blip cstate="print" r:embed="rId14"/>
        <a:stretch>
          <a:fillRect/>
        </a:stretch>
      </xdr:blipFill>
      <xdr:spPr>
        <a:prstGeom prst="rect">
          <a:avLst/>
        </a:prstGeom>
        <a:noFill/>
      </xdr:spPr>
    </xdr:pic>
    <xdr:clientData fLocksWithSheet="0"/>
  </xdr:oneCellAnchor>
  <xdr:oneCellAnchor>
    <xdr:from>
      <xdr:col>3</xdr:col>
      <xdr:colOff>228600</xdr:colOff>
      <xdr:row>35</xdr:row>
      <xdr:rowOff>38100</xdr:rowOff>
    </xdr:from>
    <xdr:ext cx="1247775" cy="1971675"/>
    <xdr:pic>
      <xdr:nvPicPr>
        <xdr:cNvPr id="0" name="image438.png"/>
        <xdr:cNvPicPr preferRelativeResize="0"/>
      </xdr:nvPicPr>
      <xdr:blipFill>
        <a:blip cstate="print" r:embed="rId15"/>
        <a:stretch>
          <a:fillRect/>
        </a:stretch>
      </xdr:blipFill>
      <xdr:spPr>
        <a:prstGeom prst="rect">
          <a:avLst/>
        </a:prstGeom>
        <a:noFill/>
      </xdr:spPr>
    </xdr:pic>
    <xdr:clientData fLocksWithSheet="0"/>
  </xdr:oneCellAnchor>
  <xdr:oneCellAnchor>
    <xdr:from>
      <xdr:col>3</xdr:col>
      <xdr:colOff>114300</xdr:colOff>
      <xdr:row>36</xdr:row>
      <xdr:rowOff>276225</xdr:rowOff>
    </xdr:from>
    <xdr:ext cx="1009650" cy="1600200"/>
    <xdr:pic>
      <xdr:nvPicPr>
        <xdr:cNvPr id="0" name="image438.png"/>
        <xdr:cNvPicPr preferRelativeResize="0"/>
      </xdr:nvPicPr>
      <xdr:blipFill>
        <a:blip cstate="print" r:embed="rId15"/>
        <a:stretch>
          <a:fillRect/>
        </a:stretch>
      </xdr:blipFill>
      <xdr:spPr>
        <a:prstGeom prst="rect">
          <a:avLst/>
        </a:prstGeom>
        <a:noFill/>
      </xdr:spPr>
    </xdr:pic>
    <xdr:clientData fLocksWithSheet="0"/>
  </xdr:oneCellAnchor>
  <xdr:oneCellAnchor>
    <xdr:from>
      <xdr:col>3</xdr:col>
      <xdr:colOff>180975</xdr:colOff>
      <xdr:row>37</xdr:row>
      <xdr:rowOff>114300</xdr:rowOff>
    </xdr:from>
    <xdr:ext cx="1228725" cy="1943100"/>
    <xdr:pic>
      <xdr:nvPicPr>
        <xdr:cNvPr id="0" name="image463.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990600</xdr:colOff>
      <xdr:row>32</xdr:row>
      <xdr:rowOff>180975</xdr:rowOff>
    </xdr:from>
    <xdr:ext cx="838200" cy="838200"/>
    <xdr:pic>
      <xdr:nvPicPr>
        <xdr:cNvPr id="0" name="image424.pn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1066800</xdr:colOff>
      <xdr:row>36</xdr:row>
      <xdr:rowOff>38100</xdr:rowOff>
    </xdr:from>
    <xdr:ext cx="809625" cy="819150"/>
    <xdr:pic>
      <xdr:nvPicPr>
        <xdr:cNvPr id="0" name="image424.pn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952500</xdr:colOff>
      <xdr:row>28</xdr:row>
      <xdr:rowOff>219075</xdr:rowOff>
    </xdr:from>
    <xdr:ext cx="800100" cy="819150"/>
    <xdr:pic>
      <xdr:nvPicPr>
        <xdr:cNvPr id="0" name="image424.pn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962025</xdr:colOff>
      <xdr:row>27</xdr:row>
      <xdr:rowOff>19050</xdr:rowOff>
    </xdr:from>
    <xdr:ext cx="1219200" cy="695325"/>
    <xdr:pic>
      <xdr:nvPicPr>
        <xdr:cNvPr id="0" name="image435.png"/>
        <xdr:cNvPicPr preferRelativeResize="0"/>
      </xdr:nvPicPr>
      <xdr:blipFill>
        <a:blip cstate="print" r:embed="rId18"/>
        <a:stretch>
          <a:fillRect/>
        </a:stretch>
      </xdr:blipFill>
      <xdr:spPr>
        <a:prstGeom prst="rect">
          <a:avLst/>
        </a:prstGeom>
        <a:noFill/>
      </xdr:spPr>
    </xdr:pic>
    <xdr:clientData fLocksWithSheet="0"/>
  </xdr:oneCellAnchor>
  <xdr:oneCellAnchor>
    <xdr:from>
      <xdr:col>3</xdr:col>
      <xdr:colOff>914400</xdr:colOff>
      <xdr:row>29</xdr:row>
      <xdr:rowOff>95250</xdr:rowOff>
    </xdr:from>
    <xdr:ext cx="885825" cy="666750"/>
    <xdr:pic>
      <xdr:nvPicPr>
        <xdr:cNvPr id="0" name="image435.png"/>
        <xdr:cNvPicPr preferRelativeResize="0"/>
      </xdr:nvPicPr>
      <xdr:blipFill>
        <a:blip cstate="print" r:embed="rId18"/>
        <a:stretch>
          <a:fillRect/>
        </a:stretch>
      </xdr:blipFill>
      <xdr:spPr>
        <a:prstGeom prst="rect">
          <a:avLst/>
        </a:prstGeom>
        <a:noFill/>
      </xdr:spPr>
    </xdr:pic>
    <xdr:clientData fLocksWithSheet="0"/>
  </xdr:oneCellAnchor>
  <xdr:oneCellAnchor>
    <xdr:from>
      <xdr:col>3</xdr:col>
      <xdr:colOff>304800</xdr:colOff>
      <xdr:row>38</xdr:row>
      <xdr:rowOff>161925</xdr:rowOff>
    </xdr:from>
    <xdr:ext cx="1304925" cy="1600200"/>
    <xdr:pic>
      <xdr:nvPicPr>
        <xdr:cNvPr id="0" name="image425.png"/>
        <xdr:cNvPicPr preferRelativeResize="0"/>
      </xdr:nvPicPr>
      <xdr:blipFill>
        <a:blip cstate="print" r:embed="rId19"/>
        <a:stretch>
          <a:fillRect/>
        </a:stretch>
      </xdr:blipFill>
      <xdr:spPr>
        <a:prstGeom prst="rect">
          <a:avLst/>
        </a:prstGeom>
        <a:noFill/>
      </xdr:spPr>
    </xdr:pic>
    <xdr:clientData fLocksWithSheet="0"/>
  </xdr:oneCellAnchor>
  <xdr:oneCellAnchor>
    <xdr:from>
      <xdr:col>3</xdr:col>
      <xdr:colOff>333375</xdr:colOff>
      <xdr:row>39</xdr:row>
      <xdr:rowOff>133350</xdr:rowOff>
    </xdr:from>
    <xdr:ext cx="1257300" cy="1457325"/>
    <xdr:pic>
      <xdr:nvPicPr>
        <xdr:cNvPr id="0" name="image437.png"/>
        <xdr:cNvPicPr preferRelativeResize="0"/>
      </xdr:nvPicPr>
      <xdr:blipFill>
        <a:blip cstate="print" r:embed="rId20"/>
        <a:stretch>
          <a:fillRect/>
        </a:stretch>
      </xdr:blipFill>
      <xdr:spPr>
        <a:prstGeom prst="rect">
          <a:avLst/>
        </a:prstGeom>
        <a:noFill/>
      </xdr:spPr>
    </xdr:pic>
    <xdr:clientData fLocksWithSheet="0"/>
  </xdr:oneCellAnchor>
  <xdr:oneCellAnchor>
    <xdr:from>
      <xdr:col>3</xdr:col>
      <xdr:colOff>266700</xdr:colOff>
      <xdr:row>40</xdr:row>
      <xdr:rowOff>66675</xdr:rowOff>
    </xdr:from>
    <xdr:ext cx="1400175" cy="1809750"/>
    <xdr:pic>
      <xdr:nvPicPr>
        <xdr:cNvPr id="0" name="image436.png"/>
        <xdr:cNvPicPr preferRelativeResize="0"/>
      </xdr:nvPicPr>
      <xdr:blipFill>
        <a:blip cstate="print" r:embed="rId21"/>
        <a:stretch>
          <a:fillRect/>
        </a:stretch>
      </xdr:blipFill>
      <xdr:spPr>
        <a:prstGeom prst="rect">
          <a:avLst/>
        </a:prstGeom>
        <a:noFill/>
      </xdr:spPr>
    </xdr:pic>
    <xdr:clientData fLocksWithSheet="0"/>
  </xdr:oneCellAnchor>
  <xdr:oneCellAnchor>
    <xdr:from>
      <xdr:col>3</xdr:col>
      <xdr:colOff>276225</xdr:colOff>
      <xdr:row>41</xdr:row>
      <xdr:rowOff>38100</xdr:rowOff>
    </xdr:from>
    <xdr:ext cx="1257300" cy="1800225"/>
    <xdr:pic>
      <xdr:nvPicPr>
        <xdr:cNvPr id="0" name="image428.png"/>
        <xdr:cNvPicPr preferRelativeResize="0"/>
      </xdr:nvPicPr>
      <xdr:blipFill>
        <a:blip cstate="print" r:embed="rId22"/>
        <a:stretch>
          <a:fillRect/>
        </a:stretch>
      </xdr:blipFill>
      <xdr:spPr>
        <a:prstGeom prst="rect">
          <a:avLst/>
        </a:prstGeom>
        <a:noFill/>
      </xdr:spPr>
    </xdr:pic>
    <xdr:clientData fLocksWithSheet="0"/>
  </xdr:oneCellAnchor>
  <xdr:oneCellAnchor>
    <xdr:from>
      <xdr:col>3</xdr:col>
      <xdr:colOff>85725</xdr:colOff>
      <xdr:row>43</xdr:row>
      <xdr:rowOff>285750</xdr:rowOff>
    </xdr:from>
    <xdr:ext cx="1104900" cy="1619250"/>
    <xdr:pic>
      <xdr:nvPicPr>
        <xdr:cNvPr id="0" name="image494.png"/>
        <xdr:cNvPicPr preferRelativeResize="0"/>
      </xdr:nvPicPr>
      <xdr:blipFill>
        <a:blip cstate="print" r:embed="rId23"/>
        <a:stretch>
          <a:fillRect/>
        </a:stretch>
      </xdr:blipFill>
      <xdr:spPr>
        <a:prstGeom prst="rect">
          <a:avLst/>
        </a:prstGeom>
        <a:noFill/>
      </xdr:spPr>
    </xdr:pic>
    <xdr:clientData fLocksWithSheet="0"/>
  </xdr:oneCellAnchor>
  <xdr:oneCellAnchor>
    <xdr:from>
      <xdr:col>3</xdr:col>
      <xdr:colOff>209550</xdr:colOff>
      <xdr:row>44</xdr:row>
      <xdr:rowOff>95250</xdr:rowOff>
    </xdr:from>
    <xdr:ext cx="1266825" cy="1628775"/>
    <xdr:pic>
      <xdr:nvPicPr>
        <xdr:cNvPr id="0" name="image464.png"/>
        <xdr:cNvPicPr preferRelativeResize="0"/>
      </xdr:nvPicPr>
      <xdr:blipFill>
        <a:blip cstate="print" r:embed="rId24"/>
        <a:stretch>
          <a:fillRect/>
        </a:stretch>
      </xdr:blipFill>
      <xdr:spPr>
        <a:prstGeom prst="rect">
          <a:avLst/>
        </a:prstGeom>
        <a:noFill/>
      </xdr:spPr>
    </xdr:pic>
    <xdr:clientData fLocksWithSheet="0"/>
  </xdr:oneCellAnchor>
  <xdr:oneCellAnchor>
    <xdr:from>
      <xdr:col>3</xdr:col>
      <xdr:colOff>371475</xdr:colOff>
      <xdr:row>42</xdr:row>
      <xdr:rowOff>123825</xdr:rowOff>
    </xdr:from>
    <xdr:ext cx="1152525" cy="1562100"/>
    <xdr:pic>
      <xdr:nvPicPr>
        <xdr:cNvPr id="0" name="image452.png"/>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1095375</xdr:colOff>
      <xdr:row>43</xdr:row>
      <xdr:rowOff>76200</xdr:rowOff>
    </xdr:from>
    <xdr:ext cx="676275" cy="781050"/>
    <xdr:pic>
      <xdr:nvPicPr>
        <xdr:cNvPr id="0" name="image430.png"/>
        <xdr:cNvPicPr preferRelativeResize="0"/>
      </xdr:nvPicPr>
      <xdr:blipFill>
        <a:blip cstate="print" r:embed="rId26"/>
        <a:stretch>
          <a:fillRect/>
        </a:stretch>
      </xdr:blipFill>
      <xdr:spPr>
        <a:prstGeom prst="rect">
          <a:avLst/>
        </a:prstGeom>
        <a:noFill/>
      </xdr:spPr>
    </xdr:pic>
    <xdr:clientData fLocksWithSheet="0"/>
  </xdr:oneCellAnchor>
  <xdr:oneCellAnchor>
    <xdr:from>
      <xdr:col>3</xdr:col>
      <xdr:colOff>457200</xdr:colOff>
      <xdr:row>45</xdr:row>
      <xdr:rowOff>57150</xdr:rowOff>
    </xdr:from>
    <xdr:ext cx="952500" cy="1809750"/>
    <xdr:pic>
      <xdr:nvPicPr>
        <xdr:cNvPr id="0" name="image454.pn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266700</xdr:colOff>
      <xdr:row>46</xdr:row>
      <xdr:rowOff>47625</xdr:rowOff>
    </xdr:from>
    <xdr:ext cx="1276350" cy="1762125"/>
    <xdr:pic>
      <xdr:nvPicPr>
        <xdr:cNvPr id="0" name="image444.pn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361950</xdr:colOff>
      <xdr:row>47</xdr:row>
      <xdr:rowOff>104775</xdr:rowOff>
    </xdr:from>
    <xdr:ext cx="1095375" cy="1952625"/>
    <xdr:pic>
      <xdr:nvPicPr>
        <xdr:cNvPr id="0" name="image441.pn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323850</xdr:colOff>
      <xdr:row>48</xdr:row>
      <xdr:rowOff>66675</xdr:rowOff>
    </xdr:from>
    <xdr:ext cx="1323975" cy="1771650"/>
    <xdr:pic>
      <xdr:nvPicPr>
        <xdr:cNvPr id="0" name="image426.png"/>
        <xdr:cNvPicPr preferRelativeResize="0"/>
      </xdr:nvPicPr>
      <xdr:blipFill>
        <a:blip cstate="print" r:embed="rId30"/>
        <a:stretch>
          <a:fillRect/>
        </a:stretch>
      </xdr:blipFill>
      <xdr:spPr>
        <a:prstGeom prst="rect">
          <a:avLst/>
        </a:prstGeom>
        <a:noFill/>
      </xdr:spPr>
    </xdr:pic>
    <xdr:clientData fLocksWithSheet="0"/>
  </xdr:oneCellAnchor>
  <xdr:oneCellAnchor>
    <xdr:from>
      <xdr:col>3</xdr:col>
      <xdr:colOff>390525</xdr:colOff>
      <xdr:row>49</xdr:row>
      <xdr:rowOff>47625</xdr:rowOff>
    </xdr:from>
    <xdr:ext cx="1066800" cy="1752600"/>
    <xdr:pic>
      <xdr:nvPicPr>
        <xdr:cNvPr id="0" name="image446.pn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314325</xdr:colOff>
      <xdr:row>50</xdr:row>
      <xdr:rowOff>47625</xdr:rowOff>
    </xdr:from>
    <xdr:ext cx="1181100" cy="1790700"/>
    <xdr:pic>
      <xdr:nvPicPr>
        <xdr:cNvPr id="0" name="image485.pn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285750</xdr:colOff>
      <xdr:row>51</xdr:row>
      <xdr:rowOff>76200</xdr:rowOff>
    </xdr:from>
    <xdr:ext cx="1076325" cy="2019300"/>
    <xdr:pic>
      <xdr:nvPicPr>
        <xdr:cNvPr id="0" name="image448.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276225</xdr:colOff>
      <xdr:row>52</xdr:row>
      <xdr:rowOff>38100</xdr:rowOff>
    </xdr:from>
    <xdr:ext cx="1257300" cy="1876425"/>
    <xdr:pic>
      <xdr:nvPicPr>
        <xdr:cNvPr id="0" name="image442.png"/>
        <xdr:cNvPicPr preferRelativeResize="0"/>
      </xdr:nvPicPr>
      <xdr:blipFill>
        <a:blip cstate="print" r:embed="rId34"/>
        <a:stretch>
          <a:fillRect/>
        </a:stretch>
      </xdr:blipFill>
      <xdr:spPr>
        <a:prstGeom prst="rect">
          <a:avLst/>
        </a:prstGeom>
        <a:noFill/>
      </xdr:spPr>
    </xdr:pic>
    <xdr:clientData fLocksWithSheet="0"/>
  </xdr:oneCellAnchor>
  <xdr:oneCellAnchor>
    <xdr:from>
      <xdr:col>3</xdr:col>
      <xdr:colOff>333375</xdr:colOff>
      <xdr:row>53</xdr:row>
      <xdr:rowOff>142875</xdr:rowOff>
    </xdr:from>
    <xdr:ext cx="1200150" cy="1657350"/>
    <xdr:pic>
      <xdr:nvPicPr>
        <xdr:cNvPr id="0" name="image431.png"/>
        <xdr:cNvPicPr preferRelativeResize="0"/>
      </xdr:nvPicPr>
      <xdr:blipFill>
        <a:blip cstate="print" r:embed="rId35"/>
        <a:stretch>
          <a:fillRect/>
        </a:stretch>
      </xdr:blipFill>
      <xdr:spPr>
        <a:prstGeom prst="rect">
          <a:avLst/>
        </a:prstGeom>
        <a:noFill/>
      </xdr:spPr>
    </xdr:pic>
    <xdr:clientData fLocksWithSheet="0"/>
  </xdr:oneCellAnchor>
  <xdr:oneCellAnchor>
    <xdr:from>
      <xdr:col>3</xdr:col>
      <xdr:colOff>228600</xdr:colOff>
      <xdr:row>54</xdr:row>
      <xdr:rowOff>38100</xdr:rowOff>
    </xdr:from>
    <xdr:ext cx="1190625" cy="1724025"/>
    <xdr:pic>
      <xdr:nvPicPr>
        <xdr:cNvPr id="0" name="image451.png"/>
        <xdr:cNvPicPr preferRelativeResize="0"/>
      </xdr:nvPicPr>
      <xdr:blipFill>
        <a:blip cstate="print" r:embed="rId36"/>
        <a:stretch>
          <a:fillRect/>
        </a:stretch>
      </xdr:blipFill>
      <xdr:spPr>
        <a:prstGeom prst="rect">
          <a:avLst/>
        </a:prstGeom>
        <a:noFill/>
      </xdr:spPr>
    </xdr:pic>
    <xdr:clientData fLocksWithSheet="0"/>
  </xdr:oneCellAnchor>
  <xdr:oneCellAnchor>
    <xdr:from>
      <xdr:col>3</xdr:col>
      <xdr:colOff>219075</xdr:colOff>
      <xdr:row>55</xdr:row>
      <xdr:rowOff>9525</xdr:rowOff>
    </xdr:from>
    <xdr:ext cx="1028700" cy="1828800"/>
    <xdr:pic>
      <xdr:nvPicPr>
        <xdr:cNvPr id="0" name="image433.png"/>
        <xdr:cNvPicPr preferRelativeResize="0"/>
      </xdr:nvPicPr>
      <xdr:blipFill>
        <a:blip cstate="print" r:embed="rId37"/>
        <a:stretch>
          <a:fillRect/>
        </a:stretch>
      </xdr:blipFill>
      <xdr:spPr>
        <a:prstGeom prst="rect">
          <a:avLst/>
        </a:prstGeom>
        <a:noFill/>
      </xdr:spPr>
    </xdr:pic>
    <xdr:clientData fLocksWithSheet="0"/>
  </xdr:oneCellAnchor>
  <xdr:oneCellAnchor>
    <xdr:from>
      <xdr:col>3</xdr:col>
      <xdr:colOff>161925</xdr:colOff>
      <xdr:row>56</xdr:row>
      <xdr:rowOff>28575</xdr:rowOff>
    </xdr:from>
    <xdr:ext cx="1085850" cy="1619250"/>
    <xdr:pic>
      <xdr:nvPicPr>
        <xdr:cNvPr id="0" name="image434.png"/>
        <xdr:cNvPicPr preferRelativeResize="0"/>
      </xdr:nvPicPr>
      <xdr:blipFill>
        <a:blip cstate="print" r:embed="rId38"/>
        <a:stretch>
          <a:fillRect/>
        </a:stretch>
      </xdr:blipFill>
      <xdr:spPr>
        <a:prstGeom prst="rect">
          <a:avLst/>
        </a:prstGeom>
        <a:noFill/>
      </xdr:spPr>
    </xdr:pic>
    <xdr:clientData fLocksWithSheet="0"/>
  </xdr:oneCellAnchor>
  <xdr:oneCellAnchor>
    <xdr:from>
      <xdr:col>3</xdr:col>
      <xdr:colOff>266700</xdr:colOff>
      <xdr:row>57</xdr:row>
      <xdr:rowOff>47625</xdr:rowOff>
    </xdr:from>
    <xdr:ext cx="1152525" cy="1676400"/>
    <xdr:pic>
      <xdr:nvPicPr>
        <xdr:cNvPr id="0" name="image456.png"/>
        <xdr:cNvPicPr preferRelativeResize="0"/>
      </xdr:nvPicPr>
      <xdr:blipFill>
        <a:blip cstate="print" r:embed="rId39"/>
        <a:stretch>
          <a:fillRect/>
        </a:stretch>
      </xdr:blipFill>
      <xdr:spPr>
        <a:prstGeom prst="rect">
          <a:avLst/>
        </a:prstGeom>
        <a:noFill/>
      </xdr:spPr>
    </xdr:pic>
    <xdr:clientData fLocksWithSheet="0"/>
  </xdr:oneCellAnchor>
  <xdr:oneCellAnchor>
    <xdr:from>
      <xdr:col>3</xdr:col>
      <xdr:colOff>485775</xdr:colOff>
      <xdr:row>58</xdr:row>
      <xdr:rowOff>38100</xdr:rowOff>
    </xdr:from>
    <xdr:ext cx="895350" cy="1495425"/>
    <xdr:pic>
      <xdr:nvPicPr>
        <xdr:cNvPr id="0" name="image450.pn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485775</xdr:colOff>
      <xdr:row>59</xdr:row>
      <xdr:rowOff>47625</xdr:rowOff>
    </xdr:from>
    <xdr:ext cx="838200" cy="1390650"/>
    <xdr:pic>
      <xdr:nvPicPr>
        <xdr:cNvPr id="0" name="image440.png"/>
        <xdr:cNvPicPr preferRelativeResize="0"/>
      </xdr:nvPicPr>
      <xdr:blipFill>
        <a:blip cstate="print" r:embed="rId41"/>
        <a:stretch>
          <a:fillRect/>
        </a:stretch>
      </xdr:blipFill>
      <xdr:spPr>
        <a:prstGeom prst="rect">
          <a:avLst/>
        </a:prstGeom>
        <a:noFill/>
      </xdr:spPr>
    </xdr:pic>
    <xdr:clientData fLocksWithSheet="0"/>
  </xdr:oneCellAnchor>
  <xdr:oneCellAnchor>
    <xdr:from>
      <xdr:col>3</xdr:col>
      <xdr:colOff>438150</xdr:colOff>
      <xdr:row>60</xdr:row>
      <xdr:rowOff>57150</xdr:rowOff>
    </xdr:from>
    <xdr:ext cx="828675" cy="1295400"/>
    <xdr:pic>
      <xdr:nvPicPr>
        <xdr:cNvPr id="0" name="image439.png"/>
        <xdr:cNvPicPr preferRelativeResize="0"/>
      </xdr:nvPicPr>
      <xdr:blipFill>
        <a:blip cstate="print" r:embed="rId42"/>
        <a:stretch>
          <a:fillRect/>
        </a:stretch>
      </xdr:blipFill>
      <xdr:spPr>
        <a:prstGeom prst="rect">
          <a:avLst/>
        </a:prstGeom>
        <a:noFill/>
      </xdr:spPr>
    </xdr:pic>
    <xdr:clientData fLocksWithSheet="0"/>
  </xdr:oneCellAnchor>
  <xdr:oneCellAnchor>
    <xdr:from>
      <xdr:col>3</xdr:col>
      <xdr:colOff>333375</xdr:colOff>
      <xdr:row>61</xdr:row>
      <xdr:rowOff>66675</xdr:rowOff>
    </xdr:from>
    <xdr:ext cx="990600" cy="1581150"/>
    <xdr:pic>
      <xdr:nvPicPr>
        <xdr:cNvPr id="0" name="image445.png"/>
        <xdr:cNvPicPr preferRelativeResize="0"/>
      </xdr:nvPicPr>
      <xdr:blipFill>
        <a:blip cstate="print" r:embed="rId43"/>
        <a:stretch>
          <a:fillRect/>
        </a:stretch>
      </xdr:blipFill>
      <xdr:spPr>
        <a:prstGeom prst="rect">
          <a:avLst/>
        </a:prstGeom>
        <a:noFill/>
      </xdr:spPr>
    </xdr:pic>
    <xdr:clientData fLocksWithSheet="0"/>
  </xdr:oneCellAnchor>
  <xdr:oneCellAnchor>
    <xdr:from>
      <xdr:col>3</xdr:col>
      <xdr:colOff>276225</xdr:colOff>
      <xdr:row>62</xdr:row>
      <xdr:rowOff>9525</xdr:rowOff>
    </xdr:from>
    <xdr:ext cx="1104900" cy="1704975"/>
    <xdr:pic>
      <xdr:nvPicPr>
        <xdr:cNvPr id="0" name="image443.png"/>
        <xdr:cNvPicPr preferRelativeResize="0"/>
      </xdr:nvPicPr>
      <xdr:blipFill>
        <a:blip cstate="print" r:embed="rId44"/>
        <a:stretch>
          <a:fillRect/>
        </a:stretch>
      </xdr:blipFill>
      <xdr:spPr>
        <a:prstGeom prst="rect">
          <a:avLst/>
        </a:prstGeom>
        <a:noFill/>
      </xdr:spPr>
    </xdr:pic>
    <xdr:clientData fLocksWithSheet="0"/>
  </xdr:oneCellAnchor>
  <xdr:oneCellAnchor>
    <xdr:from>
      <xdr:col>3</xdr:col>
      <xdr:colOff>190500</xdr:colOff>
      <xdr:row>63</xdr:row>
      <xdr:rowOff>142875</xdr:rowOff>
    </xdr:from>
    <xdr:ext cx="1295400" cy="2085975"/>
    <xdr:pic>
      <xdr:nvPicPr>
        <xdr:cNvPr id="0" name="image472.png"/>
        <xdr:cNvPicPr preferRelativeResize="0"/>
      </xdr:nvPicPr>
      <xdr:blipFill>
        <a:blip cstate="print" r:embed="rId45"/>
        <a:stretch>
          <a:fillRect/>
        </a:stretch>
      </xdr:blipFill>
      <xdr:spPr>
        <a:prstGeom prst="rect">
          <a:avLst/>
        </a:prstGeom>
        <a:noFill/>
      </xdr:spPr>
    </xdr:pic>
    <xdr:clientData fLocksWithSheet="0"/>
  </xdr:oneCellAnchor>
  <xdr:oneCellAnchor>
    <xdr:from>
      <xdr:col>3</xdr:col>
      <xdr:colOff>266700</xdr:colOff>
      <xdr:row>64</xdr:row>
      <xdr:rowOff>85725</xdr:rowOff>
    </xdr:from>
    <xdr:ext cx="1247775" cy="2019300"/>
    <xdr:pic>
      <xdr:nvPicPr>
        <xdr:cNvPr id="0" name="image470.png"/>
        <xdr:cNvPicPr preferRelativeResize="0"/>
      </xdr:nvPicPr>
      <xdr:blipFill>
        <a:blip cstate="print" r:embed="rId46"/>
        <a:stretch>
          <a:fillRect/>
        </a:stretch>
      </xdr:blipFill>
      <xdr:spPr>
        <a:prstGeom prst="rect">
          <a:avLst/>
        </a:prstGeom>
        <a:noFill/>
      </xdr:spPr>
    </xdr:pic>
    <xdr:clientData fLocksWithSheet="0"/>
  </xdr:oneCellAnchor>
  <xdr:oneCellAnchor>
    <xdr:from>
      <xdr:col>3</xdr:col>
      <xdr:colOff>304800</xdr:colOff>
      <xdr:row>65</xdr:row>
      <xdr:rowOff>66675</xdr:rowOff>
    </xdr:from>
    <xdr:ext cx="1285875" cy="1771650"/>
    <xdr:pic>
      <xdr:nvPicPr>
        <xdr:cNvPr id="0" name="image447.png"/>
        <xdr:cNvPicPr preferRelativeResize="0"/>
      </xdr:nvPicPr>
      <xdr:blipFill>
        <a:blip cstate="print" r:embed="rId47"/>
        <a:stretch>
          <a:fillRect/>
        </a:stretch>
      </xdr:blipFill>
      <xdr:spPr>
        <a:prstGeom prst="rect">
          <a:avLst/>
        </a:prstGeom>
        <a:noFill/>
      </xdr:spPr>
    </xdr:pic>
    <xdr:clientData fLocksWithSheet="0"/>
  </xdr:oneCellAnchor>
  <xdr:oneCellAnchor>
    <xdr:from>
      <xdr:col>3</xdr:col>
      <xdr:colOff>381000</xdr:colOff>
      <xdr:row>68</xdr:row>
      <xdr:rowOff>66675</xdr:rowOff>
    </xdr:from>
    <xdr:ext cx="1114425" cy="1533525"/>
    <xdr:pic>
      <xdr:nvPicPr>
        <xdr:cNvPr id="0" name="image478.png"/>
        <xdr:cNvPicPr preferRelativeResize="0"/>
      </xdr:nvPicPr>
      <xdr:blipFill>
        <a:blip cstate="print" r:embed="rId48"/>
        <a:stretch>
          <a:fillRect/>
        </a:stretch>
      </xdr:blipFill>
      <xdr:spPr>
        <a:prstGeom prst="rect">
          <a:avLst/>
        </a:prstGeom>
        <a:noFill/>
      </xdr:spPr>
    </xdr:pic>
    <xdr:clientData fLocksWithSheet="0"/>
  </xdr:oneCellAnchor>
  <xdr:oneCellAnchor>
    <xdr:from>
      <xdr:col>3</xdr:col>
      <xdr:colOff>361950</xdr:colOff>
      <xdr:row>66</xdr:row>
      <xdr:rowOff>152400</xdr:rowOff>
    </xdr:from>
    <xdr:ext cx="1171575" cy="1495425"/>
    <xdr:pic>
      <xdr:nvPicPr>
        <xdr:cNvPr id="0" name="image461.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371475</xdr:colOff>
      <xdr:row>69</xdr:row>
      <xdr:rowOff>9525</xdr:rowOff>
    </xdr:from>
    <xdr:ext cx="1047750" cy="1447800"/>
    <xdr:pic>
      <xdr:nvPicPr>
        <xdr:cNvPr id="0" name="image502.png"/>
        <xdr:cNvPicPr preferRelativeResize="0"/>
      </xdr:nvPicPr>
      <xdr:blipFill>
        <a:blip cstate="print" r:embed="rId50"/>
        <a:stretch>
          <a:fillRect/>
        </a:stretch>
      </xdr:blipFill>
      <xdr:spPr>
        <a:prstGeom prst="rect">
          <a:avLst/>
        </a:prstGeom>
        <a:noFill/>
      </xdr:spPr>
    </xdr:pic>
    <xdr:clientData fLocksWithSheet="0"/>
  </xdr:oneCellAnchor>
  <xdr:oneCellAnchor>
    <xdr:from>
      <xdr:col>3</xdr:col>
      <xdr:colOff>180975</xdr:colOff>
      <xdr:row>70</xdr:row>
      <xdr:rowOff>47625</xdr:rowOff>
    </xdr:from>
    <xdr:ext cx="1295400" cy="1866900"/>
    <xdr:pic>
      <xdr:nvPicPr>
        <xdr:cNvPr id="0" name="image453.pn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400050</xdr:colOff>
      <xdr:row>71</xdr:row>
      <xdr:rowOff>57150</xdr:rowOff>
    </xdr:from>
    <xdr:ext cx="1038225" cy="1438275"/>
    <xdr:pic>
      <xdr:nvPicPr>
        <xdr:cNvPr id="0" name="image467.png"/>
        <xdr:cNvPicPr preferRelativeResize="0"/>
      </xdr:nvPicPr>
      <xdr:blipFill>
        <a:blip cstate="print" r:embed="rId52"/>
        <a:stretch>
          <a:fillRect/>
        </a:stretch>
      </xdr:blipFill>
      <xdr:spPr>
        <a:prstGeom prst="rect">
          <a:avLst/>
        </a:prstGeom>
        <a:noFill/>
      </xdr:spPr>
    </xdr:pic>
    <xdr:clientData fLocksWithSheet="0"/>
  </xdr:oneCellAnchor>
  <xdr:oneCellAnchor>
    <xdr:from>
      <xdr:col>3</xdr:col>
      <xdr:colOff>171450</xdr:colOff>
      <xdr:row>72</xdr:row>
      <xdr:rowOff>57150</xdr:rowOff>
    </xdr:from>
    <xdr:ext cx="1438275" cy="1628775"/>
    <xdr:pic>
      <xdr:nvPicPr>
        <xdr:cNvPr id="0" name="image500.png"/>
        <xdr:cNvPicPr preferRelativeResize="0"/>
      </xdr:nvPicPr>
      <xdr:blipFill>
        <a:blip cstate="print" r:embed="rId53"/>
        <a:stretch>
          <a:fillRect/>
        </a:stretch>
      </xdr:blipFill>
      <xdr:spPr>
        <a:prstGeom prst="rect">
          <a:avLst/>
        </a:prstGeom>
        <a:noFill/>
      </xdr:spPr>
    </xdr:pic>
    <xdr:clientData fLocksWithSheet="0"/>
  </xdr:oneCellAnchor>
  <xdr:oneCellAnchor>
    <xdr:from>
      <xdr:col>3</xdr:col>
      <xdr:colOff>266700</xdr:colOff>
      <xdr:row>73</xdr:row>
      <xdr:rowOff>104775</xdr:rowOff>
    </xdr:from>
    <xdr:ext cx="1228725" cy="1657350"/>
    <xdr:pic>
      <xdr:nvPicPr>
        <xdr:cNvPr id="0" name="image455.png"/>
        <xdr:cNvPicPr preferRelativeResize="0"/>
      </xdr:nvPicPr>
      <xdr:blipFill>
        <a:blip cstate="print" r:embed="rId54"/>
        <a:stretch>
          <a:fillRect/>
        </a:stretch>
      </xdr:blipFill>
      <xdr:spPr>
        <a:prstGeom prst="rect">
          <a:avLst/>
        </a:prstGeom>
        <a:noFill/>
      </xdr:spPr>
    </xdr:pic>
    <xdr:clientData fLocksWithSheet="0"/>
  </xdr:oneCellAnchor>
  <xdr:oneCellAnchor>
    <xdr:from>
      <xdr:col>3</xdr:col>
      <xdr:colOff>352425</xdr:colOff>
      <xdr:row>74</xdr:row>
      <xdr:rowOff>19050</xdr:rowOff>
    </xdr:from>
    <xdr:ext cx="1143000" cy="1590675"/>
    <xdr:pic>
      <xdr:nvPicPr>
        <xdr:cNvPr id="0" name="image457.png"/>
        <xdr:cNvPicPr preferRelativeResize="0"/>
      </xdr:nvPicPr>
      <xdr:blipFill>
        <a:blip cstate="print" r:embed="rId55"/>
        <a:stretch>
          <a:fillRect/>
        </a:stretch>
      </xdr:blipFill>
      <xdr:spPr>
        <a:prstGeom prst="rect">
          <a:avLst/>
        </a:prstGeom>
        <a:noFill/>
      </xdr:spPr>
    </xdr:pic>
    <xdr:clientData fLocksWithSheet="0"/>
  </xdr:oneCellAnchor>
  <xdr:oneCellAnchor>
    <xdr:from>
      <xdr:col>7</xdr:col>
      <xdr:colOff>228600</xdr:colOff>
      <xdr:row>76</xdr:row>
      <xdr:rowOff>200025</xdr:rowOff>
    </xdr:from>
    <xdr:ext cx="219075" cy="1638300"/>
    <xdr:pic>
      <xdr:nvPicPr>
        <xdr:cNvPr id="0" name="image477.png"/>
        <xdr:cNvPicPr preferRelativeResize="0"/>
      </xdr:nvPicPr>
      <xdr:blipFill>
        <a:blip cstate="print" r:embed="rId56"/>
        <a:stretch>
          <a:fillRect/>
        </a:stretch>
      </xdr:blipFill>
      <xdr:spPr>
        <a:prstGeom prst="rect">
          <a:avLst/>
        </a:prstGeom>
        <a:noFill/>
      </xdr:spPr>
    </xdr:pic>
    <xdr:clientData fLocksWithSheet="0"/>
  </xdr:oneCellAnchor>
  <xdr:oneCellAnchor>
    <xdr:from>
      <xdr:col>3</xdr:col>
      <xdr:colOff>352425</xdr:colOff>
      <xdr:row>76</xdr:row>
      <xdr:rowOff>66675</xdr:rowOff>
    </xdr:from>
    <xdr:ext cx="1371600" cy="2038350"/>
    <xdr:pic>
      <xdr:nvPicPr>
        <xdr:cNvPr id="0" name="image468.png"/>
        <xdr:cNvPicPr preferRelativeResize="0"/>
      </xdr:nvPicPr>
      <xdr:blipFill>
        <a:blip cstate="print" r:embed="rId57"/>
        <a:stretch>
          <a:fillRect/>
        </a:stretch>
      </xdr:blipFill>
      <xdr:spPr>
        <a:prstGeom prst="rect">
          <a:avLst/>
        </a:prstGeom>
        <a:noFill/>
      </xdr:spPr>
    </xdr:pic>
    <xdr:clientData fLocksWithSheet="0"/>
  </xdr:oneCellAnchor>
  <xdr:oneCellAnchor>
    <xdr:from>
      <xdr:col>7</xdr:col>
      <xdr:colOff>238125</xdr:colOff>
      <xdr:row>77</xdr:row>
      <xdr:rowOff>76200</xdr:rowOff>
    </xdr:from>
    <xdr:ext cx="219075" cy="1638300"/>
    <xdr:pic>
      <xdr:nvPicPr>
        <xdr:cNvPr id="0" name="image477.png"/>
        <xdr:cNvPicPr preferRelativeResize="0"/>
      </xdr:nvPicPr>
      <xdr:blipFill>
        <a:blip cstate="print" r:embed="rId56"/>
        <a:stretch>
          <a:fillRect/>
        </a:stretch>
      </xdr:blipFill>
      <xdr:spPr>
        <a:prstGeom prst="rect">
          <a:avLst/>
        </a:prstGeom>
        <a:noFill/>
      </xdr:spPr>
    </xdr:pic>
    <xdr:clientData fLocksWithSheet="0"/>
  </xdr:oneCellAnchor>
  <xdr:oneCellAnchor>
    <xdr:from>
      <xdr:col>7</xdr:col>
      <xdr:colOff>257175</xdr:colOff>
      <xdr:row>78</xdr:row>
      <xdr:rowOff>85725</xdr:rowOff>
    </xdr:from>
    <xdr:ext cx="219075" cy="1638300"/>
    <xdr:pic>
      <xdr:nvPicPr>
        <xdr:cNvPr id="0" name="image477.png"/>
        <xdr:cNvPicPr preferRelativeResize="0"/>
      </xdr:nvPicPr>
      <xdr:blipFill>
        <a:blip cstate="print" r:embed="rId56"/>
        <a:stretch>
          <a:fillRect/>
        </a:stretch>
      </xdr:blipFill>
      <xdr:spPr>
        <a:prstGeom prst="rect">
          <a:avLst/>
        </a:prstGeom>
        <a:noFill/>
      </xdr:spPr>
    </xdr:pic>
    <xdr:clientData fLocksWithSheet="0"/>
  </xdr:oneCellAnchor>
  <xdr:oneCellAnchor>
    <xdr:from>
      <xdr:col>3</xdr:col>
      <xdr:colOff>447675</xdr:colOff>
      <xdr:row>78</xdr:row>
      <xdr:rowOff>95250</xdr:rowOff>
    </xdr:from>
    <xdr:ext cx="1085850" cy="1543050"/>
    <xdr:pic>
      <xdr:nvPicPr>
        <xdr:cNvPr id="0" name="image469.png"/>
        <xdr:cNvPicPr preferRelativeResize="0"/>
      </xdr:nvPicPr>
      <xdr:blipFill>
        <a:blip cstate="print" r:embed="rId58"/>
        <a:stretch>
          <a:fillRect/>
        </a:stretch>
      </xdr:blipFill>
      <xdr:spPr>
        <a:prstGeom prst="rect">
          <a:avLst/>
        </a:prstGeom>
        <a:noFill/>
      </xdr:spPr>
    </xdr:pic>
    <xdr:clientData fLocksWithSheet="0"/>
  </xdr:oneCellAnchor>
  <xdr:oneCellAnchor>
    <xdr:from>
      <xdr:col>3</xdr:col>
      <xdr:colOff>285750</xdr:colOff>
      <xdr:row>77</xdr:row>
      <xdr:rowOff>180975</xdr:rowOff>
    </xdr:from>
    <xdr:ext cx="1247775" cy="1600200"/>
    <xdr:pic>
      <xdr:nvPicPr>
        <xdr:cNvPr id="0" name="image458.png"/>
        <xdr:cNvPicPr preferRelativeResize="0"/>
      </xdr:nvPicPr>
      <xdr:blipFill>
        <a:blip cstate="print" r:embed="rId59"/>
        <a:stretch>
          <a:fillRect/>
        </a:stretch>
      </xdr:blipFill>
      <xdr:spPr>
        <a:prstGeom prst="rect">
          <a:avLst/>
        </a:prstGeom>
        <a:noFill/>
      </xdr:spPr>
    </xdr:pic>
    <xdr:clientData fLocksWithSheet="0"/>
  </xdr:oneCellAnchor>
  <xdr:oneCellAnchor>
    <xdr:from>
      <xdr:col>3</xdr:col>
      <xdr:colOff>266700</xdr:colOff>
      <xdr:row>79</xdr:row>
      <xdr:rowOff>47625</xdr:rowOff>
    </xdr:from>
    <xdr:ext cx="1285875" cy="1733550"/>
    <xdr:pic>
      <xdr:nvPicPr>
        <xdr:cNvPr id="0" name="image460.png"/>
        <xdr:cNvPicPr preferRelativeResize="0"/>
      </xdr:nvPicPr>
      <xdr:blipFill>
        <a:blip cstate="print" r:embed="rId60"/>
        <a:stretch>
          <a:fillRect/>
        </a:stretch>
      </xdr:blipFill>
      <xdr:spPr>
        <a:prstGeom prst="rect">
          <a:avLst/>
        </a:prstGeom>
        <a:noFill/>
      </xdr:spPr>
    </xdr:pic>
    <xdr:clientData fLocksWithSheet="0"/>
  </xdr:oneCellAnchor>
  <xdr:oneCellAnchor>
    <xdr:from>
      <xdr:col>3</xdr:col>
      <xdr:colOff>314325</xdr:colOff>
      <xdr:row>75</xdr:row>
      <xdr:rowOff>28575</xdr:rowOff>
    </xdr:from>
    <xdr:ext cx="1219200" cy="1714500"/>
    <xdr:pic>
      <xdr:nvPicPr>
        <xdr:cNvPr id="0" name="image457.png"/>
        <xdr:cNvPicPr preferRelativeResize="0"/>
      </xdr:nvPicPr>
      <xdr:blipFill>
        <a:blip cstate="print" r:embed="rId55"/>
        <a:stretch>
          <a:fillRect/>
        </a:stretch>
      </xdr:blipFill>
      <xdr:spPr>
        <a:prstGeom prst="rect">
          <a:avLst/>
        </a:prstGeom>
        <a:noFill/>
      </xdr:spPr>
    </xdr:pic>
    <xdr:clientData fLocksWithSheet="0"/>
  </xdr:oneCellAnchor>
  <xdr:oneCellAnchor>
    <xdr:from>
      <xdr:col>3</xdr:col>
      <xdr:colOff>323850</xdr:colOff>
      <xdr:row>81</xdr:row>
      <xdr:rowOff>114300</xdr:rowOff>
    </xdr:from>
    <xdr:ext cx="1171575" cy="1504950"/>
    <xdr:pic>
      <xdr:nvPicPr>
        <xdr:cNvPr id="0" name="image462.png"/>
        <xdr:cNvPicPr preferRelativeResize="0"/>
      </xdr:nvPicPr>
      <xdr:blipFill>
        <a:blip cstate="print" r:embed="rId61"/>
        <a:stretch>
          <a:fillRect/>
        </a:stretch>
      </xdr:blipFill>
      <xdr:spPr>
        <a:prstGeom prst="rect">
          <a:avLst/>
        </a:prstGeom>
        <a:noFill/>
      </xdr:spPr>
    </xdr:pic>
    <xdr:clientData fLocksWithSheet="0"/>
  </xdr:oneCellAnchor>
  <xdr:oneCellAnchor>
    <xdr:from>
      <xdr:col>3</xdr:col>
      <xdr:colOff>266700</xdr:colOff>
      <xdr:row>80</xdr:row>
      <xdr:rowOff>57150</xdr:rowOff>
    </xdr:from>
    <xdr:ext cx="1257300" cy="1790700"/>
    <xdr:pic>
      <xdr:nvPicPr>
        <xdr:cNvPr id="0" name="image489.png"/>
        <xdr:cNvPicPr preferRelativeResize="0"/>
      </xdr:nvPicPr>
      <xdr:blipFill>
        <a:blip cstate="print" r:embed="rId62"/>
        <a:stretch>
          <a:fillRect/>
        </a:stretch>
      </xdr:blipFill>
      <xdr:spPr>
        <a:prstGeom prst="rect">
          <a:avLst/>
        </a:prstGeom>
        <a:noFill/>
      </xdr:spPr>
    </xdr:pic>
    <xdr:clientData fLocksWithSheet="0"/>
  </xdr:oneCellAnchor>
  <xdr:oneCellAnchor>
    <xdr:from>
      <xdr:col>3</xdr:col>
      <xdr:colOff>333375</xdr:colOff>
      <xdr:row>82</xdr:row>
      <xdr:rowOff>228600</xdr:rowOff>
    </xdr:from>
    <xdr:ext cx="1238250" cy="1857375"/>
    <xdr:pic>
      <xdr:nvPicPr>
        <xdr:cNvPr id="0" name="image459.png"/>
        <xdr:cNvPicPr preferRelativeResize="0"/>
      </xdr:nvPicPr>
      <xdr:blipFill>
        <a:blip cstate="print" r:embed="rId63"/>
        <a:stretch>
          <a:fillRect/>
        </a:stretch>
      </xdr:blipFill>
      <xdr:spPr>
        <a:prstGeom prst="rect">
          <a:avLst/>
        </a:prstGeom>
        <a:noFill/>
      </xdr:spPr>
    </xdr:pic>
    <xdr:clientData fLocksWithSheet="0"/>
  </xdr:oneCellAnchor>
  <xdr:oneCellAnchor>
    <xdr:from>
      <xdr:col>3</xdr:col>
      <xdr:colOff>171450</xdr:colOff>
      <xdr:row>83</xdr:row>
      <xdr:rowOff>76200</xdr:rowOff>
    </xdr:from>
    <xdr:ext cx="1628775" cy="2257425"/>
    <xdr:pic>
      <xdr:nvPicPr>
        <xdr:cNvPr id="0" name="image495.png"/>
        <xdr:cNvPicPr preferRelativeResize="0"/>
      </xdr:nvPicPr>
      <xdr:blipFill>
        <a:blip cstate="print" r:embed="rId64"/>
        <a:stretch>
          <a:fillRect/>
        </a:stretch>
      </xdr:blipFill>
      <xdr:spPr>
        <a:prstGeom prst="rect">
          <a:avLst/>
        </a:prstGeom>
        <a:noFill/>
      </xdr:spPr>
    </xdr:pic>
    <xdr:clientData fLocksWithSheet="0"/>
  </xdr:oneCellAnchor>
  <xdr:oneCellAnchor>
    <xdr:from>
      <xdr:col>3</xdr:col>
      <xdr:colOff>114300</xdr:colOff>
      <xdr:row>84</xdr:row>
      <xdr:rowOff>171450</xdr:rowOff>
    </xdr:from>
    <xdr:ext cx="1695450" cy="1323975"/>
    <xdr:pic>
      <xdr:nvPicPr>
        <xdr:cNvPr id="0" name="image475.png"/>
        <xdr:cNvPicPr preferRelativeResize="0"/>
      </xdr:nvPicPr>
      <xdr:blipFill>
        <a:blip cstate="print" r:embed="rId65"/>
        <a:stretch>
          <a:fillRect/>
        </a:stretch>
      </xdr:blipFill>
      <xdr:spPr>
        <a:prstGeom prst="rect">
          <a:avLst/>
        </a:prstGeom>
        <a:noFill/>
      </xdr:spPr>
    </xdr:pic>
    <xdr:clientData fLocksWithSheet="0"/>
  </xdr:oneCellAnchor>
  <xdr:oneCellAnchor>
    <xdr:from>
      <xdr:col>3</xdr:col>
      <xdr:colOff>47625</xdr:colOff>
      <xdr:row>85</xdr:row>
      <xdr:rowOff>457200</xdr:rowOff>
    </xdr:from>
    <xdr:ext cx="2133600" cy="1381125"/>
    <xdr:pic>
      <xdr:nvPicPr>
        <xdr:cNvPr id="0" name="image465.png"/>
        <xdr:cNvPicPr preferRelativeResize="0"/>
      </xdr:nvPicPr>
      <xdr:blipFill>
        <a:blip cstate="print" r:embed="rId66"/>
        <a:stretch>
          <a:fillRect/>
        </a:stretch>
      </xdr:blipFill>
      <xdr:spPr>
        <a:prstGeom prst="rect">
          <a:avLst/>
        </a:prstGeom>
        <a:noFill/>
      </xdr:spPr>
    </xdr:pic>
    <xdr:clientData fLocksWithSheet="0"/>
  </xdr:oneCellAnchor>
  <xdr:oneCellAnchor>
    <xdr:from>
      <xdr:col>3</xdr:col>
      <xdr:colOff>57150</xdr:colOff>
      <xdr:row>86</xdr:row>
      <xdr:rowOff>247650</xdr:rowOff>
    </xdr:from>
    <xdr:ext cx="2124075" cy="914400"/>
    <xdr:pic>
      <xdr:nvPicPr>
        <xdr:cNvPr id="0" name="image479.png"/>
        <xdr:cNvPicPr preferRelativeResize="0"/>
      </xdr:nvPicPr>
      <xdr:blipFill>
        <a:blip cstate="print" r:embed="rId67"/>
        <a:stretch>
          <a:fillRect/>
        </a:stretch>
      </xdr:blipFill>
      <xdr:spPr>
        <a:prstGeom prst="rect">
          <a:avLst/>
        </a:prstGeom>
        <a:noFill/>
      </xdr:spPr>
    </xdr:pic>
    <xdr:clientData fLocksWithSheet="0"/>
  </xdr:oneCellAnchor>
  <xdr:oneCellAnchor>
    <xdr:from>
      <xdr:col>3</xdr:col>
      <xdr:colOff>161925</xdr:colOff>
      <xdr:row>87</xdr:row>
      <xdr:rowOff>66675</xdr:rowOff>
    </xdr:from>
    <xdr:ext cx="1428750" cy="1276350"/>
    <xdr:pic>
      <xdr:nvPicPr>
        <xdr:cNvPr id="0" name="image493.png"/>
        <xdr:cNvPicPr preferRelativeResize="0"/>
      </xdr:nvPicPr>
      <xdr:blipFill>
        <a:blip cstate="print" r:embed="rId68"/>
        <a:stretch>
          <a:fillRect/>
        </a:stretch>
      </xdr:blipFill>
      <xdr:spPr>
        <a:prstGeom prst="rect">
          <a:avLst/>
        </a:prstGeom>
        <a:noFill/>
      </xdr:spPr>
    </xdr:pic>
    <xdr:clientData fLocksWithSheet="0"/>
  </xdr:oneCellAnchor>
  <xdr:oneCellAnchor>
    <xdr:from>
      <xdr:col>3</xdr:col>
      <xdr:colOff>76200</xdr:colOff>
      <xdr:row>88</xdr:row>
      <xdr:rowOff>209550</xdr:rowOff>
    </xdr:from>
    <xdr:ext cx="2105025" cy="1171575"/>
    <xdr:pic>
      <xdr:nvPicPr>
        <xdr:cNvPr id="0" name="image496.png"/>
        <xdr:cNvPicPr preferRelativeResize="0"/>
      </xdr:nvPicPr>
      <xdr:blipFill>
        <a:blip cstate="print" r:embed="rId69"/>
        <a:stretch>
          <a:fillRect/>
        </a:stretch>
      </xdr:blipFill>
      <xdr:spPr>
        <a:prstGeom prst="rect">
          <a:avLst/>
        </a:prstGeom>
        <a:noFill/>
      </xdr:spPr>
    </xdr:pic>
    <xdr:clientData fLocksWithSheet="0"/>
  </xdr:oneCellAnchor>
  <xdr:oneCellAnchor>
    <xdr:from>
      <xdr:col>3</xdr:col>
      <xdr:colOff>95250</xdr:colOff>
      <xdr:row>89</xdr:row>
      <xdr:rowOff>323850</xdr:rowOff>
    </xdr:from>
    <xdr:ext cx="1781175" cy="952500"/>
    <xdr:pic>
      <xdr:nvPicPr>
        <xdr:cNvPr id="0" name="image530.png"/>
        <xdr:cNvPicPr preferRelativeResize="0"/>
      </xdr:nvPicPr>
      <xdr:blipFill>
        <a:blip cstate="print" r:embed="rId70"/>
        <a:stretch>
          <a:fillRect/>
        </a:stretch>
      </xdr:blipFill>
      <xdr:spPr>
        <a:prstGeom prst="rect">
          <a:avLst/>
        </a:prstGeom>
        <a:noFill/>
      </xdr:spPr>
    </xdr:pic>
    <xdr:clientData fLocksWithSheet="0"/>
  </xdr:oneCellAnchor>
  <xdr:oneCellAnchor>
    <xdr:from>
      <xdr:col>3</xdr:col>
      <xdr:colOff>95250</xdr:colOff>
      <xdr:row>90</xdr:row>
      <xdr:rowOff>104775</xdr:rowOff>
    </xdr:from>
    <xdr:ext cx="2085975" cy="1485900"/>
    <xdr:pic>
      <xdr:nvPicPr>
        <xdr:cNvPr id="0" name="image471.png"/>
        <xdr:cNvPicPr preferRelativeResize="0"/>
      </xdr:nvPicPr>
      <xdr:blipFill>
        <a:blip cstate="print" r:embed="rId71"/>
        <a:stretch>
          <a:fillRect/>
        </a:stretch>
      </xdr:blipFill>
      <xdr:spPr>
        <a:prstGeom prst="rect">
          <a:avLst/>
        </a:prstGeom>
        <a:noFill/>
      </xdr:spPr>
    </xdr:pic>
    <xdr:clientData fLocksWithSheet="0"/>
  </xdr:oneCellAnchor>
  <xdr:oneCellAnchor>
    <xdr:from>
      <xdr:col>3</xdr:col>
      <xdr:colOff>114300</xdr:colOff>
      <xdr:row>91</xdr:row>
      <xdr:rowOff>304800</xdr:rowOff>
    </xdr:from>
    <xdr:ext cx="1781175" cy="1152525"/>
    <xdr:pic>
      <xdr:nvPicPr>
        <xdr:cNvPr id="0" name="image488.png"/>
        <xdr:cNvPicPr preferRelativeResize="0"/>
      </xdr:nvPicPr>
      <xdr:blipFill>
        <a:blip cstate="print" r:embed="rId72"/>
        <a:stretch>
          <a:fillRect/>
        </a:stretch>
      </xdr:blipFill>
      <xdr:spPr>
        <a:prstGeom prst="rect">
          <a:avLst/>
        </a:prstGeom>
        <a:noFill/>
      </xdr:spPr>
    </xdr:pic>
    <xdr:clientData fLocksWithSheet="0"/>
  </xdr:oneCellAnchor>
  <xdr:oneCellAnchor>
    <xdr:from>
      <xdr:col>3</xdr:col>
      <xdr:colOff>0</xdr:colOff>
      <xdr:row>92</xdr:row>
      <xdr:rowOff>247650</xdr:rowOff>
    </xdr:from>
    <xdr:ext cx="1781175" cy="866775"/>
    <xdr:pic>
      <xdr:nvPicPr>
        <xdr:cNvPr id="0" name="image486.png"/>
        <xdr:cNvPicPr preferRelativeResize="0"/>
      </xdr:nvPicPr>
      <xdr:blipFill>
        <a:blip cstate="print" r:embed="rId73"/>
        <a:stretch>
          <a:fillRect/>
        </a:stretch>
      </xdr:blipFill>
      <xdr:spPr>
        <a:prstGeom prst="rect">
          <a:avLst/>
        </a:prstGeom>
        <a:noFill/>
      </xdr:spPr>
    </xdr:pic>
    <xdr:clientData fLocksWithSheet="0"/>
  </xdr:oneCellAnchor>
  <xdr:oneCellAnchor>
    <xdr:from>
      <xdr:col>3</xdr:col>
      <xdr:colOff>419100</xdr:colOff>
      <xdr:row>93</xdr:row>
      <xdr:rowOff>57150</xdr:rowOff>
    </xdr:from>
    <xdr:ext cx="962025" cy="1362075"/>
    <xdr:pic>
      <xdr:nvPicPr>
        <xdr:cNvPr id="0" name="image501.png"/>
        <xdr:cNvPicPr preferRelativeResize="0"/>
      </xdr:nvPicPr>
      <xdr:blipFill>
        <a:blip cstate="print" r:embed="rId74"/>
        <a:stretch>
          <a:fillRect/>
        </a:stretch>
      </xdr:blipFill>
      <xdr:spPr>
        <a:prstGeom prst="rect">
          <a:avLst/>
        </a:prstGeom>
        <a:noFill/>
      </xdr:spPr>
    </xdr:pic>
    <xdr:clientData fLocksWithSheet="0"/>
  </xdr:oneCellAnchor>
  <xdr:oneCellAnchor>
    <xdr:from>
      <xdr:col>3</xdr:col>
      <xdr:colOff>133350</xdr:colOff>
      <xdr:row>94</xdr:row>
      <xdr:rowOff>228600</xdr:rowOff>
    </xdr:from>
    <xdr:ext cx="1666875" cy="2305050"/>
    <xdr:pic>
      <xdr:nvPicPr>
        <xdr:cNvPr id="0" name="image473.png"/>
        <xdr:cNvPicPr preferRelativeResize="0"/>
      </xdr:nvPicPr>
      <xdr:blipFill>
        <a:blip cstate="print" r:embed="rId75"/>
        <a:stretch>
          <a:fillRect/>
        </a:stretch>
      </xdr:blipFill>
      <xdr:spPr>
        <a:prstGeom prst="rect">
          <a:avLst/>
        </a:prstGeom>
        <a:noFill/>
      </xdr:spPr>
    </xdr:pic>
    <xdr:clientData fLocksWithSheet="0"/>
  </xdr:oneCellAnchor>
  <xdr:oneCellAnchor>
    <xdr:from>
      <xdr:col>3</xdr:col>
      <xdr:colOff>142875</xdr:colOff>
      <xdr:row>95</xdr:row>
      <xdr:rowOff>142875</xdr:rowOff>
    </xdr:from>
    <xdr:ext cx="1619250" cy="2362200"/>
    <xdr:pic>
      <xdr:nvPicPr>
        <xdr:cNvPr id="0" name="image474.png"/>
        <xdr:cNvPicPr preferRelativeResize="0"/>
      </xdr:nvPicPr>
      <xdr:blipFill>
        <a:blip cstate="print" r:embed="rId76"/>
        <a:stretch>
          <a:fillRect/>
        </a:stretch>
      </xdr:blipFill>
      <xdr:spPr>
        <a:prstGeom prst="rect">
          <a:avLst/>
        </a:prstGeom>
        <a:noFill/>
      </xdr:spPr>
    </xdr:pic>
    <xdr:clientData fLocksWithSheet="0"/>
  </xdr:oneCellAnchor>
  <xdr:oneCellAnchor>
    <xdr:from>
      <xdr:col>3</xdr:col>
      <xdr:colOff>133350</xdr:colOff>
      <xdr:row>96</xdr:row>
      <xdr:rowOff>533400</xdr:rowOff>
    </xdr:from>
    <xdr:ext cx="1590675" cy="1685925"/>
    <xdr:pic>
      <xdr:nvPicPr>
        <xdr:cNvPr id="0" name="image481.png"/>
        <xdr:cNvPicPr preferRelativeResize="0"/>
      </xdr:nvPicPr>
      <xdr:blipFill>
        <a:blip cstate="print" r:embed="rId77"/>
        <a:stretch>
          <a:fillRect/>
        </a:stretch>
      </xdr:blipFill>
      <xdr:spPr>
        <a:prstGeom prst="rect">
          <a:avLst/>
        </a:prstGeom>
        <a:noFill/>
      </xdr:spPr>
    </xdr:pic>
    <xdr:clientData fLocksWithSheet="0"/>
  </xdr:oneCellAnchor>
  <xdr:oneCellAnchor>
    <xdr:from>
      <xdr:col>3</xdr:col>
      <xdr:colOff>47625</xdr:colOff>
      <xdr:row>97</xdr:row>
      <xdr:rowOff>752475</xdr:rowOff>
    </xdr:from>
    <xdr:ext cx="1828800" cy="1238250"/>
    <xdr:pic>
      <xdr:nvPicPr>
        <xdr:cNvPr id="0" name="image476.png"/>
        <xdr:cNvPicPr preferRelativeResize="0"/>
      </xdr:nvPicPr>
      <xdr:blipFill>
        <a:blip cstate="print" r:embed="rId78"/>
        <a:stretch>
          <a:fillRect/>
        </a:stretch>
      </xdr:blipFill>
      <xdr:spPr>
        <a:prstGeom prst="rect">
          <a:avLst/>
        </a:prstGeom>
        <a:noFill/>
      </xdr:spPr>
    </xdr:pic>
    <xdr:clientData fLocksWithSheet="0"/>
  </xdr:oneCellAnchor>
  <xdr:oneCellAnchor>
    <xdr:from>
      <xdr:col>3</xdr:col>
      <xdr:colOff>28575</xdr:colOff>
      <xdr:row>98</xdr:row>
      <xdr:rowOff>809625</xdr:rowOff>
    </xdr:from>
    <xdr:ext cx="1876425" cy="914400"/>
    <xdr:pic>
      <xdr:nvPicPr>
        <xdr:cNvPr id="0" name="image480.png"/>
        <xdr:cNvPicPr preferRelativeResize="0"/>
      </xdr:nvPicPr>
      <xdr:blipFill>
        <a:blip cstate="print" r:embed="rId79"/>
        <a:stretch>
          <a:fillRect/>
        </a:stretch>
      </xdr:blipFill>
      <xdr:spPr>
        <a:prstGeom prst="rect">
          <a:avLst/>
        </a:prstGeom>
        <a:noFill/>
      </xdr:spPr>
    </xdr:pic>
    <xdr:clientData fLocksWithSheet="0"/>
  </xdr:oneCellAnchor>
  <xdr:oneCellAnchor>
    <xdr:from>
      <xdr:col>3</xdr:col>
      <xdr:colOff>352425</xdr:colOff>
      <xdr:row>99</xdr:row>
      <xdr:rowOff>76200</xdr:rowOff>
    </xdr:from>
    <xdr:ext cx="1143000" cy="1895475"/>
    <xdr:pic>
      <xdr:nvPicPr>
        <xdr:cNvPr id="0" name="image510.png"/>
        <xdr:cNvPicPr preferRelativeResize="0"/>
      </xdr:nvPicPr>
      <xdr:blipFill>
        <a:blip cstate="print" r:embed="rId80"/>
        <a:stretch>
          <a:fillRect/>
        </a:stretch>
      </xdr:blipFill>
      <xdr:spPr>
        <a:prstGeom prst="rect">
          <a:avLst/>
        </a:prstGeom>
        <a:noFill/>
      </xdr:spPr>
    </xdr:pic>
    <xdr:clientData fLocksWithSheet="0"/>
  </xdr:oneCellAnchor>
  <xdr:oneCellAnchor>
    <xdr:from>
      <xdr:col>3</xdr:col>
      <xdr:colOff>419100</xdr:colOff>
      <xdr:row>100</xdr:row>
      <xdr:rowOff>38100</xdr:rowOff>
    </xdr:from>
    <xdr:ext cx="1038225" cy="1876425"/>
    <xdr:pic>
      <xdr:nvPicPr>
        <xdr:cNvPr id="0" name="image482.png"/>
        <xdr:cNvPicPr preferRelativeResize="0"/>
      </xdr:nvPicPr>
      <xdr:blipFill>
        <a:blip cstate="print" r:embed="rId81"/>
        <a:stretch>
          <a:fillRect/>
        </a:stretch>
      </xdr:blipFill>
      <xdr:spPr>
        <a:prstGeom prst="rect">
          <a:avLst/>
        </a:prstGeom>
        <a:noFill/>
      </xdr:spPr>
    </xdr:pic>
    <xdr:clientData fLocksWithSheet="0"/>
  </xdr:oneCellAnchor>
  <xdr:oneCellAnchor>
    <xdr:from>
      <xdr:col>3</xdr:col>
      <xdr:colOff>342900</xdr:colOff>
      <xdr:row>101</xdr:row>
      <xdr:rowOff>104775</xdr:rowOff>
    </xdr:from>
    <xdr:ext cx="1114425" cy="1695450"/>
    <xdr:pic>
      <xdr:nvPicPr>
        <xdr:cNvPr id="0" name="image487.png"/>
        <xdr:cNvPicPr preferRelativeResize="0"/>
      </xdr:nvPicPr>
      <xdr:blipFill>
        <a:blip cstate="print" r:embed="rId82"/>
        <a:stretch>
          <a:fillRect/>
        </a:stretch>
      </xdr:blipFill>
      <xdr:spPr>
        <a:prstGeom prst="rect">
          <a:avLst/>
        </a:prstGeom>
        <a:noFill/>
      </xdr:spPr>
    </xdr:pic>
    <xdr:clientData fLocksWithSheet="0"/>
  </xdr:oneCellAnchor>
  <xdr:oneCellAnchor>
    <xdr:from>
      <xdr:col>3</xdr:col>
      <xdr:colOff>276225</xdr:colOff>
      <xdr:row>102</xdr:row>
      <xdr:rowOff>114300</xdr:rowOff>
    </xdr:from>
    <xdr:ext cx="1219200" cy="1876425"/>
    <xdr:pic>
      <xdr:nvPicPr>
        <xdr:cNvPr id="0" name="image483.png"/>
        <xdr:cNvPicPr preferRelativeResize="0"/>
      </xdr:nvPicPr>
      <xdr:blipFill>
        <a:blip cstate="print" r:embed="rId83"/>
        <a:stretch>
          <a:fillRect/>
        </a:stretch>
      </xdr:blipFill>
      <xdr:spPr>
        <a:prstGeom prst="rect">
          <a:avLst/>
        </a:prstGeom>
        <a:noFill/>
      </xdr:spPr>
    </xdr:pic>
    <xdr:clientData fLocksWithSheet="0"/>
  </xdr:oneCellAnchor>
  <xdr:oneCellAnchor>
    <xdr:from>
      <xdr:col>3</xdr:col>
      <xdr:colOff>238125</xdr:colOff>
      <xdr:row>103</xdr:row>
      <xdr:rowOff>152400</xdr:rowOff>
    </xdr:from>
    <xdr:ext cx="1257300" cy="1762125"/>
    <xdr:pic>
      <xdr:nvPicPr>
        <xdr:cNvPr id="0" name="image511.png"/>
        <xdr:cNvPicPr preferRelativeResize="0"/>
      </xdr:nvPicPr>
      <xdr:blipFill>
        <a:blip cstate="print" r:embed="rId84"/>
        <a:stretch>
          <a:fillRect/>
        </a:stretch>
      </xdr:blipFill>
      <xdr:spPr>
        <a:prstGeom prst="rect">
          <a:avLst/>
        </a:prstGeom>
        <a:noFill/>
      </xdr:spPr>
    </xdr:pic>
    <xdr:clientData fLocksWithSheet="0"/>
  </xdr:oneCellAnchor>
  <xdr:oneCellAnchor>
    <xdr:from>
      <xdr:col>3</xdr:col>
      <xdr:colOff>342900</xdr:colOff>
      <xdr:row>104</xdr:row>
      <xdr:rowOff>76200</xdr:rowOff>
    </xdr:from>
    <xdr:ext cx="1228725" cy="1762125"/>
    <xdr:pic>
      <xdr:nvPicPr>
        <xdr:cNvPr id="0" name="image491.png"/>
        <xdr:cNvPicPr preferRelativeResize="0"/>
      </xdr:nvPicPr>
      <xdr:blipFill>
        <a:blip cstate="print" r:embed="rId85"/>
        <a:stretch>
          <a:fillRect/>
        </a:stretch>
      </xdr:blipFill>
      <xdr:spPr>
        <a:prstGeom prst="rect">
          <a:avLst/>
        </a:prstGeom>
        <a:noFill/>
      </xdr:spPr>
    </xdr:pic>
    <xdr:clientData fLocksWithSheet="0"/>
  </xdr:oneCellAnchor>
  <xdr:oneCellAnchor>
    <xdr:from>
      <xdr:col>3</xdr:col>
      <xdr:colOff>209550</xdr:colOff>
      <xdr:row>106</xdr:row>
      <xdr:rowOff>180975</xdr:rowOff>
    </xdr:from>
    <xdr:ext cx="1400175" cy="1590675"/>
    <xdr:pic>
      <xdr:nvPicPr>
        <xdr:cNvPr id="0" name="image484.png"/>
        <xdr:cNvPicPr preferRelativeResize="0"/>
      </xdr:nvPicPr>
      <xdr:blipFill>
        <a:blip cstate="print" r:embed="rId86"/>
        <a:stretch>
          <a:fillRect/>
        </a:stretch>
      </xdr:blipFill>
      <xdr:spPr>
        <a:prstGeom prst="rect">
          <a:avLst/>
        </a:prstGeom>
        <a:noFill/>
      </xdr:spPr>
    </xdr:pic>
    <xdr:clientData fLocksWithSheet="0"/>
  </xdr:oneCellAnchor>
  <xdr:oneCellAnchor>
    <xdr:from>
      <xdr:col>3</xdr:col>
      <xdr:colOff>276225</xdr:colOff>
      <xdr:row>107</xdr:row>
      <xdr:rowOff>85725</xdr:rowOff>
    </xdr:from>
    <xdr:ext cx="1219200" cy="1409700"/>
    <xdr:pic>
      <xdr:nvPicPr>
        <xdr:cNvPr id="0" name="image509.png"/>
        <xdr:cNvPicPr preferRelativeResize="0"/>
      </xdr:nvPicPr>
      <xdr:blipFill>
        <a:blip cstate="print" r:embed="rId87"/>
        <a:stretch>
          <a:fillRect/>
        </a:stretch>
      </xdr:blipFill>
      <xdr:spPr>
        <a:prstGeom prst="rect">
          <a:avLst/>
        </a:prstGeom>
        <a:noFill/>
      </xdr:spPr>
    </xdr:pic>
    <xdr:clientData fLocksWithSheet="0"/>
  </xdr:oneCellAnchor>
  <xdr:oneCellAnchor>
    <xdr:from>
      <xdr:col>3</xdr:col>
      <xdr:colOff>361950</xdr:colOff>
      <xdr:row>105</xdr:row>
      <xdr:rowOff>57150</xdr:rowOff>
    </xdr:from>
    <xdr:ext cx="1171575" cy="1619250"/>
    <xdr:pic>
      <xdr:nvPicPr>
        <xdr:cNvPr id="0" name="image506.png"/>
        <xdr:cNvPicPr preferRelativeResize="0"/>
      </xdr:nvPicPr>
      <xdr:blipFill>
        <a:blip cstate="print" r:embed="rId88"/>
        <a:stretch>
          <a:fillRect/>
        </a:stretch>
      </xdr:blipFill>
      <xdr:spPr>
        <a:prstGeom prst="rect">
          <a:avLst/>
        </a:prstGeom>
        <a:noFill/>
      </xdr:spPr>
    </xdr:pic>
    <xdr:clientData fLocksWithSheet="0"/>
  </xdr:oneCellAnchor>
  <xdr:oneCellAnchor>
    <xdr:from>
      <xdr:col>3</xdr:col>
      <xdr:colOff>352425</xdr:colOff>
      <xdr:row>108</xdr:row>
      <xdr:rowOff>142875</xdr:rowOff>
    </xdr:from>
    <xdr:ext cx="1295400" cy="1466850"/>
    <xdr:pic>
      <xdr:nvPicPr>
        <xdr:cNvPr id="0" name="image484.png"/>
        <xdr:cNvPicPr preferRelativeResize="0"/>
      </xdr:nvPicPr>
      <xdr:blipFill>
        <a:blip cstate="print" r:embed="rId86"/>
        <a:stretch>
          <a:fillRect/>
        </a:stretch>
      </xdr:blipFill>
      <xdr:spPr>
        <a:prstGeom prst="rect">
          <a:avLst/>
        </a:prstGeom>
        <a:noFill/>
      </xdr:spPr>
    </xdr:pic>
    <xdr:clientData fLocksWithSheet="0"/>
  </xdr:oneCellAnchor>
  <xdr:oneCellAnchor>
    <xdr:from>
      <xdr:col>3</xdr:col>
      <xdr:colOff>57150</xdr:colOff>
      <xdr:row>109</xdr:row>
      <xdr:rowOff>209550</xdr:rowOff>
    </xdr:from>
    <xdr:ext cx="1628775" cy="1219200"/>
    <xdr:pic>
      <xdr:nvPicPr>
        <xdr:cNvPr id="0" name="image516.png"/>
        <xdr:cNvPicPr preferRelativeResize="0"/>
      </xdr:nvPicPr>
      <xdr:blipFill>
        <a:blip cstate="print" r:embed="rId89"/>
        <a:stretch>
          <a:fillRect/>
        </a:stretch>
      </xdr:blipFill>
      <xdr:spPr>
        <a:prstGeom prst="rect">
          <a:avLst/>
        </a:prstGeom>
        <a:noFill/>
      </xdr:spPr>
    </xdr:pic>
    <xdr:clientData fLocksWithSheet="0"/>
  </xdr:oneCellAnchor>
  <xdr:oneCellAnchor>
    <xdr:from>
      <xdr:col>3</xdr:col>
      <xdr:colOff>47625</xdr:colOff>
      <xdr:row>110</xdr:row>
      <xdr:rowOff>295275</xdr:rowOff>
    </xdr:from>
    <xdr:ext cx="1790700" cy="1085850"/>
    <xdr:pic>
      <xdr:nvPicPr>
        <xdr:cNvPr id="0" name="image490.png"/>
        <xdr:cNvPicPr preferRelativeResize="0"/>
      </xdr:nvPicPr>
      <xdr:blipFill>
        <a:blip cstate="print" r:embed="rId90"/>
        <a:stretch>
          <a:fillRect/>
        </a:stretch>
      </xdr:blipFill>
      <xdr:spPr>
        <a:prstGeom prst="rect">
          <a:avLst/>
        </a:prstGeom>
        <a:noFill/>
      </xdr:spPr>
    </xdr:pic>
    <xdr:clientData fLocksWithSheet="0"/>
  </xdr:oneCellAnchor>
  <xdr:oneCellAnchor>
    <xdr:from>
      <xdr:col>3</xdr:col>
      <xdr:colOff>76200</xdr:colOff>
      <xdr:row>111</xdr:row>
      <xdr:rowOff>342900</xdr:rowOff>
    </xdr:from>
    <xdr:ext cx="1800225" cy="781050"/>
    <xdr:pic>
      <xdr:nvPicPr>
        <xdr:cNvPr id="0" name="image492.png"/>
        <xdr:cNvPicPr preferRelativeResize="0"/>
      </xdr:nvPicPr>
      <xdr:blipFill>
        <a:blip cstate="print" r:embed="rId91"/>
        <a:stretch>
          <a:fillRect/>
        </a:stretch>
      </xdr:blipFill>
      <xdr:spPr>
        <a:prstGeom prst="rect">
          <a:avLst/>
        </a:prstGeom>
        <a:noFill/>
      </xdr:spPr>
    </xdr:pic>
    <xdr:clientData fLocksWithSheet="0"/>
  </xdr:oneCellAnchor>
  <xdr:oneCellAnchor>
    <xdr:from>
      <xdr:col>3</xdr:col>
      <xdr:colOff>295275</xdr:colOff>
      <xdr:row>112</xdr:row>
      <xdr:rowOff>76200</xdr:rowOff>
    </xdr:from>
    <xdr:ext cx="1047750" cy="1724025"/>
    <xdr:pic>
      <xdr:nvPicPr>
        <xdr:cNvPr id="0" name="image513.png"/>
        <xdr:cNvPicPr preferRelativeResize="0"/>
      </xdr:nvPicPr>
      <xdr:blipFill>
        <a:blip cstate="print" r:embed="rId92"/>
        <a:stretch>
          <a:fillRect/>
        </a:stretch>
      </xdr:blipFill>
      <xdr:spPr>
        <a:prstGeom prst="rect">
          <a:avLst/>
        </a:prstGeom>
        <a:noFill/>
      </xdr:spPr>
    </xdr:pic>
    <xdr:clientData fLocksWithSheet="0"/>
  </xdr:oneCellAnchor>
  <xdr:oneCellAnchor>
    <xdr:from>
      <xdr:col>3</xdr:col>
      <xdr:colOff>295275</xdr:colOff>
      <xdr:row>113</xdr:row>
      <xdr:rowOff>76200</xdr:rowOff>
    </xdr:from>
    <xdr:ext cx="1314450" cy="1304925"/>
    <xdr:pic>
      <xdr:nvPicPr>
        <xdr:cNvPr id="0" name="image497.png"/>
        <xdr:cNvPicPr preferRelativeResize="0"/>
      </xdr:nvPicPr>
      <xdr:blipFill>
        <a:blip cstate="print" r:embed="rId93"/>
        <a:stretch>
          <a:fillRect/>
        </a:stretch>
      </xdr:blipFill>
      <xdr:spPr>
        <a:prstGeom prst="rect">
          <a:avLst/>
        </a:prstGeom>
        <a:noFill/>
      </xdr:spPr>
    </xdr:pic>
    <xdr:clientData fLocksWithSheet="0"/>
  </xdr:oneCellAnchor>
  <xdr:oneCellAnchor>
    <xdr:from>
      <xdr:col>3</xdr:col>
      <xdr:colOff>114300</xdr:colOff>
      <xdr:row>114</xdr:row>
      <xdr:rowOff>114300</xdr:rowOff>
    </xdr:from>
    <xdr:ext cx="1647825" cy="952500"/>
    <xdr:pic>
      <xdr:nvPicPr>
        <xdr:cNvPr id="0" name="image526.png"/>
        <xdr:cNvPicPr preferRelativeResize="0"/>
      </xdr:nvPicPr>
      <xdr:blipFill>
        <a:blip cstate="print" r:embed="rId94"/>
        <a:stretch>
          <a:fillRect/>
        </a:stretch>
      </xdr:blipFill>
      <xdr:spPr>
        <a:prstGeom prst="rect">
          <a:avLst/>
        </a:prstGeom>
        <a:noFill/>
      </xdr:spPr>
    </xdr:pic>
    <xdr:clientData fLocksWithSheet="0"/>
  </xdr:oneCellAnchor>
  <xdr:oneCellAnchor>
    <xdr:from>
      <xdr:col>3</xdr:col>
      <xdr:colOff>114300</xdr:colOff>
      <xdr:row>115</xdr:row>
      <xdr:rowOff>285750</xdr:rowOff>
    </xdr:from>
    <xdr:ext cx="1781175" cy="800100"/>
    <xdr:pic>
      <xdr:nvPicPr>
        <xdr:cNvPr id="0" name="image523.png"/>
        <xdr:cNvPicPr preferRelativeResize="0"/>
      </xdr:nvPicPr>
      <xdr:blipFill>
        <a:blip cstate="print" r:embed="rId95"/>
        <a:stretch>
          <a:fillRect/>
        </a:stretch>
      </xdr:blipFill>
      <xdr:spPr>
        <a:prstGeom prst="rect">
          <a:avLst/>
        </a:prstGeom>
        <a:noFill/>
      </xdr:spPr>
    </xdr:pic>
    <xdr:clientData fLocksWithSheet="0"/>
  </xdr:oneCellAnchor>
  <xdr:oneCellAnchor>
    <xdr:from>
      <xdr:col>3</xdr:col>
      <xdr:colOff>304800</xdr:colOff>
      <xdr:row>116</xdr:row>
      <xdr:rowOff>57150</xdr:rowOff>
    </xdr:from>
    <xdr:ext cx="1190625" cy="1552575"/>
    <xdr:pic>
      <xdr:nvPicPr>
        <xdr:cNvPr id="0" name="image498.png"/>
        <xdr:cNvPicPr preferRelativeResize="0"/>
      </xdr:nvPicPr>
      <xdr:blipFill>
        <a:blip cstate="print" r:embed="rId96"/>
        <a:stretch>
          <a:fillRect/>
        </a:stretch>
      </xdr:blipFill>
      <xdr:spPr>
        <a:prstGeom prst="rect">
          <a:avLst/>
        </a:prstGeom>
        <a:noFill/>
      </xdr:spPr>
    </xdr:pic>
    <xdr:clientData fLocksWithSheet="0"/>
  </xdr:oneCellAnchor>
  <xdr:oneCellAnchor>
    <xdr:from>
      <xdr:col>3</xdr:col>
      <xdr:colOff>342900</xdr:colOff>
      <xdr:row>117</xdr:row>
      <xdr:rowOff>66675</xdr:rowOff>
    </xdr:from>
    <xdr:ext cx="1190625" cy="1571625"/>
    <xdr:pic>
      <xdr:nvPicPr>
        <xdr:cNvPr id="0" name="image538.png"/>
        <xdr:cNvPicPr preferRelativeResize="0"/>
      </xdr:nvPicPr>
      <xdr:blipFill>
        <a:blip cstate="print" r:embed="rId97"/>
        <a:stretch>
          <a:fillRect/>
        </a:stretch>
      </xdr:blipFill>
      <xdr:spPr>
        <a:prstGeom prst="rect">
          <a:avLst/>
        </a:prstGeom>
        <a:noFill/>
      </xdr:spPr>
    </xdr:pic>
    <xdr:clientData fLocksWithSheet="0"/>
  </xdr:oneCellAnchor>
  <xdr:oneCellAnchor>
    <xdr:from>
      <xdr:col>3</xdr:col>
      <xdr:colOff>133350</xdr:colOff>
      <xdr:row>125</xdr:row>
      <xdr:rowOff>104775</xdr:rowOff>
    </xdr:from>
    <xdr:ext cx="2057400" cy="2076450"/>
    <xdr:pic>
      <xdr:nvPicPr>
        <xdr:cNvPr id="0" name="image519.png"/>
        <xdr:cNvPicPr preferRelativeResize="0"/>
      </xdr:nvPicPr>
      <xdr:blipFill>
        <a:blip cstate="print" r:embed="rId98"/>
        <a:stretch>
          <a:fillRect/>
        </a:stretch>
      </xdr:blipFill>
      <xdr:spPr>
        <a:prstGeom prst="rect">
          <a:avLst/>
        </a:prstGeom>
        <a:noFill/>
      </xdr:spPr>
    </xdr:pic>
    <xdr:clientData fLocksWithSheet="0"/>
  </xdr:oneCellAnchor>
  <xdr:oneCellAnchor>
    <xdr:from>
      <xdr:col>3</xdr:col>
      <xdr:colOff>200025</xdr:colOff>
      <xdr:row>126</xdr:row>
      <xdr:rowOff>38100</xdr:rowOff>
    </xdr:from>
    <xdr:ext cx="1371600" cy="1762125"/>
    <xdr:pic>
      <xdr:nvPicPr>
        <xdr:cNvPr id="0" name="image499.png"/>
        <xdr:cNvPicPr preferRelativeResize="0"/>
      </xdr:nvPicPr>
      <xdr:blipFill>
        <a:blip cstate="print" r:embed="rId99"/>
        <a:stretch>
          <a:fillRect/>
        </a:stretch>
      </xdr:blipFill>
      <xdr:spPr>
        <a:prstGeom prst="rect">
          <a:avLst/>
        </a:prstGeom>
        <a:noFill/>
      </xdr:spPr>
    </xdr:pic>
    <xdr:clientData fLocksWithSheet="0"/>
  </xdr:oneCellAnchor>
  <xdr:oneCellAnchor>
    <xdr:from>
      <xdr:col>3</xdr:col>
      <xdr:colOff>171450</xdr:colOff>
      <xdr:row>127</xdr:row>
      <xdr:rowOff>38100</xdr:rowOff>
    </xdr:from>
    <xdr:ext cx="1419225" cy="1876425"/>
    <xdr:pic>
      <xdr:nvPicPr>
        <xdr:cNvPr id="0" name="image524.png"/>
        <xdr:cNvPicPr preferRelativeResize="0"/>
      </xdr:nvPicPr>
      <xdr:blipFill>
        <a:blip cstate="print" r:embed="rId100"/>
        <a:stretch>
          <a:fillRect/>
        </a:stretch>
      </xdr:blipFill>
      <xdr:spPr>
        <a:prstGeom prst="rect">
          <a:avLst/>
        </a:prstGeom>
        <a:noFill/>
      </xdr:spPr>
    </xdr:pic>
    <xdr:clientData fLocksWithSheet="0"/>
  </xdr:oneCellAnchor>
  <xdr:oneCellAnchor>
    <xdr:from>
      <xdr:col>7</xdr:col>
      <xdr:colOff>257175</xdr:colOff>
      <xdr:row>127</xdr:row>
      <xdr:rowOff>304800</xdr:rowOff>
    </xdr:from>
    <xdr:ext cx="247650" cy="1114425"/>
    <xdr:pic>
      <xdr:nvPicPr>
        <xdr:cNvPr id="0" name="image503.png"/>
        <xdr:cNvPicPr preferRelativeResize="0"/>
      </xdr:nvPicPr>
      <xdr:blipFill>
        <a:blip cstate="print" r:embed="rId101"/>
        <a:stretch>
          <a:fillRect/>
        </a:stretch>
      </xdr:blipFill>
      <xdr:spPr>
        <a:prstGeom prst="rect">
          <a:avLst/>
        </a:prstGeom>
        <a:noFill/>
      </xdr:spPr>
    </xdr:pic>
    <xdr:clientData fLocksWithSheet="0"/>
  </xdr:oneCellAnchor>
  <xdr:oneCellAnchor>
    <xdr:from>
      <xdr:col>7</xdr:col>
      <xdr:colOff>161925</xdr:colOff>
      <xdr:row>128</xdr:row>
      <xdr:rowOff>228600</xdr:rowOff>
    </xdr:from>
    <xdr:ext cx="238125" cy="1123950"/>
    <xdr:pic>
      <xdr:nvPicPr>
        <xdr:cNvPr id="0" name="image503.png"/>
        <xdr:cNvPicPr preferRelativeResize="0"/>
      </xdr:nvPicPr>
      <xdr:blipFill>
        <a:blip cstate="print" r:embed="rId101"/>
        <a:stretch>
          <a:fillRect/>
        </a:stretch>
      </xdr:blipFill>
      <xdr:spPr>
        <a:prstGeom prst="rect">
          <a:avLst/>
        </a:prstGeom>
        <a:noFill/>
      </xdr:spPr>
    </xdr:pic>
    <xdr:clientData fLocksWithSheet="0"/>
  </xdr:oneCellAnchor>
  <xdr:oneCellAnchor>
    <xdr:from>
      <xdr:col>3</xdr:col>
      <xdr:colOff>266700</xdr:colOff>
      <xdr:row>128</xdr:row>
      <xdr:rowOff>47625</xdr:rowOff>
    </xdr:from>
    <xdr:ext cx="1304925" cy="1714500"/>
    <xdr:pic>
      <xdr:nvPicPr>
        <xdr:cNvPr id="0" name="image504.png"/>
        <xdr:cNvPicPr preferRelativeResize="0"/>
      </xdr:nvPicPr>
      <xdr:blipFill>
        <a:blip cstate="print" r:embed="rId102"/>
        <a:stretch>
          <a:fillRect/>
        </a:stretch>
      </xdr:blipFill>
      <xdr:spPr>
        <a:prstGeom prst="rect">
          <a:avLst/>
        </a:prstGeom>
        <a:noFill/>
      </xdr:spPr>
    </xdr:pic>
    <xdr:clientData fLocksWithSheet="0"/>
  </xdr:oneCellAnchor>
  <xdr:oneCellAnchor>
    <xdr:from>
      <xdr:col>3</xdr:col>
      <xdr:colOff>257175</xdr:colOff>
      <xdr:row>129</xdr:row>
      <xdr:rowOff>200025</xdr:rowOff>
    </xdr:from>
    <xdr:ext cx="1390650" cy="2209800"/>
    <xdr:pic>
      <xdr:nvPicPr>
        <xdr:cNvPr id="0" name="image505.png"/>
        <xdr:cNvPicPr preferRelativeResize="0"/>
      </xdr:nvPicPr>
      <xdr:blipFill>
        <a:blip cstate="print" r:embed="rId103"/>
        <a:stretch>
          <a:fillRect/>
        </a:stretch>
      </xdr:blipFill>
      <xdr:spPr>
        <a:prstGeom prst="rect">
          <a:avLst/>
        </a:prstGeom>
        <a:noFill/>
      </xdr:spPr>
    </xdr:pic>
    <xdr:clientData fLocksWithSheet="0"/>
  </xdr:oneCellAnchor>
  <xdr:oneCellAnchor>
    <xdr:from>
      <xdr:col>3</xdr:col>
      <xdr:colOff>381000</xdr:colOff>
      <xdr:row>130</xdr:row>
      <xdr:rowOff>95250</xdr:rowOff>
    </xdr:from>
    <xdr:ext cx="1228725" cy="2200275"/>
    <xdr:pic>
      <xdr:nvPicPr>
        <xdr:cNvPr id="0" name="image507.png"/>
        <xdr:cNvPicPr preferRelativeResize="0"/>
      </xdr:nvPicPr>
      <xdr:blipFill>
        <a:blip cstate="print" r:embed="rId104"/>
        <a:stretch>
          <a:fillRect/>
        </a:stretch>
      </xdr:blipFill>
      <xdr:spPr>
        <a:prstGeom prst="rect">
          <a:avLst/>
        </a:prstGeom>
        <a:noFill/>
      </xdr:spPr>
    </xdr:pic>
    <xdr:clientData fLocksWithSheet="0"/>
  </xdr:oneCellAnchor>
  <xdr:oneCellAnchor>
    <xdr:from>
      <xdr:col>3</xdr:col>
      <xdr:colOff>219075</xdr:colOff>
      <xdr:row>131</xdr:row>
      <xdr:rowOff>142875</xdr:rowOff>
    </xdr:from>
    <xdr:ext cx="1352550" cy="1771650"/>
    <xdr:pic>
      <xdr:nvPicPr>
        <xdr:cNvPr id="0" name="image514.png"/>
        <xdr:cNvPicPr preferRelativeResize="0"/>
      </xdr:nvPicPr>
      <xdr:blipFill>
        <a:blip cstate="print" r:embed="rId105"/>
        <a:stretch>
          <a:fillRect/>
        </a:stretch>
      </xdr:blipFill>
      <xdr:spPr>
        <a:prstGeom prst="rect">
          <a:avLst/>
        </a:prstGeom>
        <a:noFill/>
      </xdr:spPr>
    </xdr:pic>
    <xdr:clientData fLocksWithSheet="0"/>
  </xdr:oneCellAnchor>
  <xdr:oneCellAnchor>
    <xdr:from>
      <xdr:col>3</xdr:col>
      <xdr:colOff>304800</xdr:colOff>
      <xdr:row>132</xdr:row>
      <xdr:rowOff>114300</xdr:rowOff>
    </xdr:from>
    <xdr:ext cx="1219200" cy="2181225"/>
    <xdr:pic>
      <xdr:nvPicPr>
        <xdr:cNvPr id="0" name="image507.png"/>
        <xdr:cNvPicPr preferRelativeResize="0"/>
      </xdr:nvPicPr>
      <xdr:blipFill>
        <a:blip cstate="print" r:embed="rId104"/>
        <a:stretch>
          <a:fillRect/>
        </a:stretch>
      </xdr:blipFill>
      <xdr:spPr>
        <a:prstGeom prst="rect">
          <a:avLst/>
        </a:prstGeom>
        <a:noFill/>
      </xdr:spPr>
    </xdr:pic>
    <xdr:clientData fLocksWithSheet="0"/>
  </xdr:oneCellAnchor>
  <xdr:oneCellAnchor>
    <xdr:from>
      <xdr:col>3</xdr:col>
      <xdr:colOff>114300</xdr:colOff>
      <xdr:row>133</xdr:row>
      <xdr:rowOff>142875</xdr:rowOff>
    </xdr:from>
    <xdr:ext cx="1609725" cy="2076450"/>
    <xdr:pic>
      <xdr:nvPicPr>
        <xdr:cNvPr id="0" name="image508.png"/>
        <xdr:cNvPicPr preferRelativeResize="0"/>
      </xdr:nvPicPr>
      <xdr:blipFill>
        <a:blip cstate="print" r:embed="rId106"/>
        <a:stretch>
          <a:fillRect/>
        </a:stretch>
      </xdr:blipFill>
      <xdr:spPr>
        <a:prstGeom prst="rect">
          <a:avLst/>
        </a:prstGeom>
        <a:noFill/>
      </xdr:spPr>
    </xdr:pic>
    <xdr:clientData fLocksWithSheet="0"/>
  </xdr:oneCellAnchor>
  <xdr:oneCellAnchor>
    <xdr:from>
      <xdr:col>3</xdr:col>
      <xdr:colOff>238125</xdr:colOff>
      <xdr:row>134</xdr:row>
      <xdr:rowOff>76200</xdr:rowOff>
    </xdr:from>
    <xdr:ext cx="1219200" cy="1533525"/>
    <xdr:pic>
      <xdr:nvPicPr>
        <xdr:cNvPr id="0" name="image508.png"/>
        <xdr:cNvPicPr preferRelativeResize="0"/>
      </xdr:nvPicPr>
      <xdr:blipFill>
        <a:blip cstate="print" r:embed="rId106"/>
        <a:stretch>
          <a:fillRect/>
        </a:stretch>
      </xdr:blipFill>
      <xdr:spPr>
        <a:prstGeom prst="rect">
          <a:avLst/>
        </a:prstGeom>
        <a:noFill/>
      </xdr:spPr>
    </xdr:pic>
    <xdr:clientData fLocksWithSheet="0"/>
  </xdr:oneCellAnchor>
  <xdr:oneCellAnchor>
    <xdr:from>
      <xdr:col>3</xdr:col>
      <xdr:colOff>266700</xdr:colOff>
      <xdr:row>135</xdr:row>
      <xdr:rowOff>133350</xdr:rowOff>
    </xdr:from>
    <xdr:ext cx="1266825" cy="2085975"/>
    <xdr:pic>
      <xdr:nvPicPr>
        <xdr:cNvPr id="0" name="image550.png"/>
        <xdr:cNvPicPr preferRelativeResize="0"/>
      </xdr:nvPicPr>
      <xdr:blipFill>
        <a:blip cstate="print" r:embed="rId107"/>
        <a:stretch>
          <a:fillRect/>
        </a:stretch>
      </xdr:blipFill>
      <xdr:spPr>
        <a:prstGeom prst="rect">
          <a:avLst/>
        </a:prstGeom>
        <a:noFill/>
      </xdr:spPr>
    </xdr:pic>
    <xdr:clientData fLocksWithSheet="0"/>
  </xdr:oneCellAnchor>
  <xdr:oneCellAnchor>
    <xdr:from>
      <xdr:col>3</xdr:col>
      <xdr:colOff>276225</xdr:colOff>
      <xdr:row>136</xdr:row>
      <xdr:rowOff>200025</xdr:rowOff>
    </xdr:from>
    <xdr:ext cx="1295400" cy="1609725"/>
    <xdr:pic>
      <xdr:nvPicPr>
        <xdr:cNvPr id="0" name="image512.png"/>
        <xdr:cNvPicPr preferRelativeResize="0"/>
      </xdr:nvPicPr>
      <xdr:blipFill>
        <a:blip cstate="print" r:embed="rId108"/>
        <a:stretch>
          <a:fillRect/>
        </a:stretch>
      </xdr:blipFill>
      <xdr:spPr>
        <a:prstGeom prst="rect">
          <a:avLst/>
        </a:prstGeom>
        <a:noFill/>
      </xdr:spPr>
    </xdr:pic>
    <xdr:clientData fLocksWithSheet="0"/>
  </xdr:oneCellAnchor>
  <xdr:oneCellAnchor>
    <xdr:from>
      <xdr:col>3</xdr:col>
      <xdr:colOff>247650</xdr:colOff>
      <xdr:row>137</xdr:row>
      <xdr:rowOff>171450</xdr:rowOff>
    </xdr:from>
    <xdr:ext cx="1362075" cy="1714500"/>
    <xdr:pic>
      <xdr:nvPicPr>
        <xdr:cNvPr id="0" name="image512.png"/>
        <xdr:cNvPicPr preferRelativeResize="0"/>
      </xdr:nvPicPr>
      <xdr:blipFill>
        <a:blip cstate="print" r:embed="rId108"/>
        <a:stretch>
          <a:fillRect/>
        </a:stretch>
      </xdr:blipFill>
      <xdr:spPr>
        <a:prstGeom prst="rect">
          <a:avLst/>
        </a:prstGeom>
        <a:noFill/>
      </xdr:spPr>
    </xdr:pic>
    <xdr:clientData fLocksWithSheet="0"/>
  </xdr:oneCellAnchor>
  <xdr:oneCellAnchor>
    <xdr:from>
      <xdr:col>3</xdr:col>
      <xdr:colOff>180975</xdr:colOff>
      <xdr:row>138</xdr:row>
      <xdr:rowOff>85725</xdr:rowOff>
    </xdr:from>
    <xdr:ext cx="1400175" cy="1828800"/>
    <xdr:pic>
      <xdr:nvPicPr>
        <xdr:cNvPr id="0" name="image527.png"/>
        <xdr:cNvPicPr preferRelativeResize="0"/>
      </xdr:nvPicPr>
      <xdr:blipFill>
        <a:blip cstate="print" r:embed="rId109"/>
        <a:stretch>
          <a:fillRect/>
        </a:stretch>
      </xdr:blipFill>
      <xdr:spPr>
        <a:prstGeom prst="rect">
          <a:avLst/>
        </a:prstGeom>
        <a:noFill/>
      </xdr:spPr>
    </xdr:pic>
    <xdr:clientData fLocksWithSheet="0"/>
  </xdr:oneCellAnchor>
  <xdr:oneCellAnchor>
    <xdr:from>
      <xdr:col>3</xdr:col>
      <xdr:colOff>219075</xdr:colOff>
      <xdr:row>139</xdr:row>
      <xdr:rowOff>171450</xdr:rowOff>
    </xdr:from>
    <xdr:ext cx="1362075" cy="1790700"/>
    <xdr:pic>
      <xdr:nvPicPr>
        <xdr:cNvPr id="0" name="image527.png"/>
        <xdr:cNvPicPr preferRelativeResize="0"/>
      </xdr:nvPicPr>
      <xdr:blipFill>
        <a:blip cstate="print" r:embed="rId109"/>
        <a:stretch>
          <a:fillRect/>
        </a:stretch>
      </xdr:blipFill>
      <xdr:spPr>
        <a:prstGeom prst="rect">
          <a:avLst/>
        </a:prstGeom>
        <a:noFill/>
      </xdr:spPr>
    </xdr:pic>
    <xdr:clientData fLocksWithSheet="0"/>
  </xdr:oneCellAnchor>
  <xdr:oneCellAnchor>
    <xdr:from>
      <xdr:col>3</xdr:col>
      <xdr:colOff>295275</xdr:colOff>
      <xdr:row>140</xdr:row>
      <xdr:rowOff>133350</xdr:rowOff>
    </xdr:from>
    <xdr:ext cx="1238250" cy="1914525"/>
    <xdr:pic>
      <xdr:nvPicPr>
        <xdr:cNvPr id="0" name="image541.png"/>
        <xdr:cNvPicPr preferRelativeResize="0"/>
      </xdr:nvPicPr>
      <xdr:blipFill>
        <a:blip cstate="print" r:embed="rId110"/>
        <a:stretch>
          <a:fillRect/>
        </a:stretch>
      </xdr:blipFill>
      <xdr:spPr>
        <a:prstGeom prst="rect">
          <a:avLst/>
        </a:prstGeom>
        <a:noFill/>
      </xdr:spPr>
    </xdr:pic>
    <xdr:clientData fLocksWithSheet="0"/>
  </xdr:oneCellAnchor>
  <xdr:oneCellAnchor>
    <xdr:from>
      <xdr:col>3</xdr:col>
      <xdr:colOff>209550</xdr:colOff>
      <xdr:row>141</xdr:row>
      <xdr:rowOff>200025</xdr:rowOff>
    </xdr:from>
    <xdr:ext cx="1323975" cy="1752600"/>
    <xdr:pic>
      <xdr:nvPicPr>
        <xdr:cNvPr id="0" name="image515.png"/>
        <xdr:cNvPicPr preferRelativeResize="0"/>
      </xdr:nvPicPr>
      <xdr:blipFill>
        <a:blip cstate="print" r:embed="rId111"/>
        <a:stretch>
          <a:fillRect/>
        </a:stretch>
      </xdr:blipFill>
      <xdr:spPr>
        <a:prstGeom prst="rect">
          <a:avLst/>
        </a:prstGeom>
        <a:noFill/>
      </xdr:spPr>
    </xdr:pic>
    <xdr:clientData fLocksWithSheet="0"/>
  </xdr:oneCellAnchor>
  <xdr:oneCellAnchor>
    <xdr:from>
      <xdr:col>3</xdr:col>
      <xdr:colOff>314325</xdr:colOff>
      <xdr:row>142</xdr:row>
      <xdr:rowOff>66675</xdr:rowOff>
    </xdr:from>
    <xdr:ext cx="1371600" cy="1838325"/>
    <xdr:pic>
      <xdr:nvPicPr>
        <xdr:cNvPr id="0" name="image534.png"/>
        <xdr:cNvPicPr preferRelativeResize="0"/>
      </xdr:nvPicPr>
      <xdr:blipFill>
        <a:blip cstate="print" r:embed="rId112"/>
        <a:stretch>
          <a:fillRect/>
        </a:stretch>
      </xdr:blipFill>
      <xdr:spPr>
        <a:prstGeom prst="rect">
          <a:avLst/>
        </a:prstGeom>
        <a:noFill/>
      </xdr:spPr>
    </xdr:pic>
    <xdr:clientData fLocksWithSheet="0"/>
  </xdr:oneCellAnchor>
  <xdr:oneCellAnchor>
    <xdr:from>
      <xdr:col>3</xdr:col>
      <xdr:colOff>200025</xdr:colOff>
      <xdr:row>143</xdr:row>
      <xdr:rowOff>85725</xdr:rowOff>
    </xdr:from>
    <xdr:ext cx="1371600" cy="2514600"/>
    <xdr:pic>
      <xdr:nvPicPr>
        <xdr:cNvPr id="0" name="image521.png"/>
        <xdr:cNvPicPr preferRelativeResize="0"/>
      </xdr:nvPicPr>
      <xdr:blipFill>
        <a:blip cstate="print" r:embed="rId113"/>
        <a:stretch>
          <a:fillRect/>
        </a:stretch>
      </xdr:blipFill>
      <xdr:spPr>
        <a:prstGeom prst="rect">
          <a:avLst/>
        </a:prstGeom>
        <a:noFill/>
      </xdr:spPr>
    </xdr:pic>
    <xdr:clientData fLocksWithSheet="0"/>
  </xdr:oneCellAnchor>
  <xdr:oneCellAnchor>
    <xdr:from>
      <xdr:col>3</xdr:col>
      <xdr:colOff>142875</xdr:colOff>
      <xdr:row>144</xdr:row>
      <xdr:rowOff>76200</xdr:rowOff>
    </xdr:from>
    <xdr:ext cx="1466850" cy="2400300"/>
    <xdr:pic>
      <xdr:nvPicPr>
        <xdr:cNvPr id="0" name="image545.png"/>
        <xdr:cNvPicPr preferRelativeResize="0"/>
      </xdr:nvPicPr>
      <xdr:blipFill>
        <a:blip cstate="print" r:embed="rId114"/>
        <a:stretch>
          <a:fillRect/>
        </a:stretch>
      </xdr:blipFill>
      <xdr:spPr>
        <a:prstGeom prst="rect">
          <a:avLst/>
        </a:prstGeom>
        <a:noFill/>
      </xdr:spPr>
    </xdr:pic>
    <xdr:clientData fLocksWithSheet="0"/>
  </xdr:oneCellAnchor>
  <xdr:oneCellAnchor>
    <xdr:from>
      <xdr:col>3</xdr:col>
      <xdr:colOff>219075</xdr:colOff>
      <xdr:row>146</xdr:row>
      <xdr:rowOff>95250</xdr:rowOff>
    </xdr:from>
    <xdr:ext cx="1352550" cy="2314575"/>
    <xdr:pic>
      <xdr:nvPicPr>
        <xdr:cNvPr id="0" name="image518.png"/>
        <xdr:cNvPicPr preferRelativeResize="0"/>
      </xdr:nvPicPr>
      <xdr:blipFill>
        <a:blip cstate="print" r:embed="rId115"/>
        <a:stretch>
          <a:fillRect/>
        </a:stretch>
      </xdr:blipFill>
      <xdr:spPr>
        <a:prstGeom prst="rect">
          <a:avLst/>
        </a:prstGeom>
        <a:noFill/>
      </xdr:spPr>
    </xdr:pic>
    <xdr:clientData fLocksWithSheet="0"/>
  </xdr:oneCellAnchor>
  <xdr:oneCellAnchor>
    <xdr:from>
      <xdr:col>3</xdr:col>
      <xdr:colOff>180975</xdr:colOff>
      <xdr:row>145</xdr:row>
      <xdr:rowOff>123825</xdr:rowOff>
    </xdr:from>
    <xdr:ext cx="1504950" cy="2133600"/>
    <xdr:pic>
      <xdr:nvPicPr>
        <xdr:cNvPr id="0" name="image544.png"/>
        <xdr:cNvPicPr preferRelativeResize="0"/>
      </xdr:nvPicPr>
      <xdr:blipFill>
        <a:blip cstate="print" r:embed="rId116"/>
        <a:stretch>
          <a:fillRect/>
        </a:stretch>
      </xdr:blipFill>
      <xdr:spPr>
        <a:prstGeom prst="rect">
          <a:avLst/>
        </a:prstGeom>
        <a:noFill/>
      </xdr:spPr>
    </xdr:pic>
    <xdr:clientData fLocksWithSheet="0"/>
  </xdr:oneCellAnchor>
  <xdr:oneCellAnchor>
    <xdr:from>
      <xdr:col>3</xdr:col>
      <xdr:colOff>342900</xdr:colOff>
      <xdr:row>147</xdr:row>
      <xdr:rowOff>123825</xdr:rowOff>
    </xdr:from>
    <xdr:ext cx="1352550" cy="2095500"/>
    <xdr:pic>
      <xdr:nvPicPr>
        <xdr:cNvPr id="0" name="image557.png"/>
        <xdr:cNvPicPr preferRelativeResize="0"/>
      </xdr:nvPicPr>
      <xdr:blipFill>
        <a:blip cstate="print" r:embed="rId117"/>
        <a:stretch>
          <a:fillRect/>
        </a:stretch>
      </xdr:blipFill>
      <xdr:spPr>
        <a:prstGeom prst="rect">
          <a:avLst/>
        </a:prstGeom>
        <a:noFill/>
      </xdr:spPr>
    </xdr:pic>
    <xdr:clientData fLocksWithSheet="0"/>
  </xdr:oneCellAnchor>
  <xdr:oneCellAnchor>
    <xdr:from>
      <xdr:col>3</xdr:col>
      <xdr:colOff>247650</xdr:colOff>
      <xdr:row>148</xdr:row>
      <xdr:rowOff>38100</xdr:rowOff>
    </xdr:from>
    <xdr:ext cx="1495425" cy="2324100"/>
    <xdr:pic>
      <xdr:nvPicPr>
        <xdr:cNvPr id="0" name="image532.png"/>
        <xdr:cNvPicPr preferRelativeResize="0"/>
      </xdr:nvPicPr>
      <xdr:blipFill>
        <a:blip cstate="print" r:embed="rId118"/>
        <a:stretch>
          <a:fillRect/>
        </a:stretch>
      </xdr:blipFill>
      <xdr:spPr>
        <a:prstGeom prst="rect">
          <a:avLst/>
        </a:prstGeom>
        <a:noFill/>
      </xdr:spPr>
    </xdr:pic>
    <xdr:clientData fLocksWithSheet="0"/>
  </xdr:oneCellAnchor>
  <xdr:oneCellAnchor>
    <xdr:from>
      <xdr:col>3</xdr:col>
      <xdr:colOff>104775</xdr:colOff>
      <xdr:row>149</xdr:row>
      <xdr:rowOff>57150</xdr:rowOff>
    </xdr:from>
    <xdr:ext cx="1657350" cy="2009775"/>
    <xdr:pic>
      <xdr:nvPicPr>
        <xdr:cNvPr id="0" name="image517.png"/>
        <xdr:cNvPicPr preferRelativeResize="0"/>
      </xdr:nvPicPr>
      <xdr:blipFill>
        <a:blip cstate="print" r:embed="rId119"/>
        <a:stretch>
          <a:fillRect/>
        </a:stretch>
      </xdr:blipFill>
      <xdr:spPr>
        <a:prstGeom prst="rect">
          <a:avLst/>
        </a:prstGeom>
        <a:noFill/>
      </xdr:spPr>
    </xdr:pic>
    <xdr:clientData fLocksWithSheet="0"/>
  </xdr:oneCellAnchor>
  <xdr:oneCellAnchor>
    <xdr:from>
      <xdr:col>3</xdr:col>
      <xdr:colOff>314325</xdr:colOff>
      <xdr:row>150</xdr:row>
      <xdr:rowOff>95250</xdr:rowOff>
    </xdr:from>
    <xdr:ext cx="1104900" cy="1933575"/>
    <xdr:pic>
      <xdr:nvPicPr>
        <xdr:cNvPr id="0" name="image549.png"/>
        <xdr:cNvPicPr preferRelativeResize="0"/>
      </xdr:nvPicPr>
      <xdr:blipFill>
        <a:blip cstate="print" r:embed="rId120"/>
        <a:stretch>
          <a:fillRect/>
        </a:stretch>
      </xdr:blipFill>
      <xdr:spPr>
        <a:prstGeom prst="rect">
          <a:avLst/>
        </a:prstGeom>
        <a:noFill/>
      </xdr:spPr>
    </xdr:pic>
    <xdr:clientData fLocksWithSheet="0"/>
  </xdr:oneCellAnchor>
  <xdr:oneCellAnchor>
    <xdr:from>
      <xdr:col>3</xdr:col>
      <xdr:colOff>304800</xdr:colOff>
      <xdr:row>151</xdr:row>
      <xdr:rowOff>104775</xdr:rowOff>
    </xdr:from>
    <xdr:ext cx="1266825" cy="2152650"/>
    <xdr:pic>
      <xdr:nvPicPr>
        <xdr:cNvPr id="0" name="image522.png"/>
        <xdr:cNvPicPr preferRelativeResize="0"/>
      </xdr:nvPicPr>
      <xdr:blipFill>
        <a:blip cstate="print" r:embed="rId121"/>
        <a:stretch>
          <a:fillRect/>
        </a:stretch>
      </xdr:blipFill>
      <xdr:spPr>
        <a:prstGeom prst="rect">
          <a:avLst/>
        </a:prstGeom>
        <a:noFill/>
      </xdr:spPr>
    </xdr:pic>
    <xdr:clientData fLocksWithSheet="0"/>
  </xdr:oneCellAnchor>
  <xdr:oneCellAnchor>
    <xdr:from>
      <xdr:col>3</xdr:col>
      <xdr:colOff>304800</xdr:colOff>
      <xdr:row>152</xdr:row>
      <xdr:rowOff>133350</xdr:rowOff>
    </xdr:from>
    <xdr:ext cx="1343025" cy="2200275"/>
    <xdr:pic>
      <xdr:nvPicPr>
        <xdr:cNvPr id="0" name="image520.png"/>
        <xdr:cNvPicPr preferRelativeResize="0"/>
      </xdr:nvPicPr>
      <xdr:blipFill>
        <a:blip cstate="print" r:embed="rId122"/>
        <a:stretch>
          <a:fillRect/>
        </a:stretch>
      </xdr:blipFill>
      <xdr:spPr>
        <a:prstGeom prst="rect">
          <a:avLst/>
        </a:prstGeom>
        <a:noFill/>
      </xdr:spPr>
    </xdr:pic>
    <xdr:clientData fLocksWithSheet="0"/>
  </xdr:oneCellAnchor>
  <xdr:oneCellAnchor>
    <xdr:from>
      <xdr:col>3</xdr:col>
      <xdr:colOff>342900</xdr:colOff>
      <xdr:row>153</xdr:row>
      <xdr:rowOff>28575</xdr:rowOff>
    </xdr:from>
    <xdr:ext cx="1000125" cy="1695450"/>
    <xdr:pic>
      <xdr:nvPicPr>
        <xdr:cNvPr id="0" name="image540.png"/>
        <xdr:cNvPicPr preferRelativeResize="0"/>
      </xdr:nvPicPr>
      <xdr:blipFill>
        <a:blip cstate="print" r:embed="rId123"/>
        <a:stretch>
          <a:fillRect/>
        </a:stretch>
      </xdr:blipFill>
      <xdr:spPr>
        <a:prstGeom prst="rect">
          <a:avLst/>
        </a:prstGeom>
        <a:noFill/>
      </xdr:spPr>
    </xdr:pic>
    <xdr:clientData fLocksWithSheet="0"/>
  </xdr:oneCellAnchor>
  <xdr:oneCellAnchor>
    <xdr:from>
      <xdr:col>3</xdr:col>
      <xdr:colOff>266700</xdr:colOff>
      <xdr:row>154</xdr:row>
      <xdr:rowOff>66675</xdr:rowOff>
    </xdr:from>
    <xdr:ext cx="1076325" cy="1695450"/>
    <xdr:pic>
      <xdr:nvPicPr>
        <xdr:cNvPr id="0" name="image525.png"/>
        <xdr:cNvPicPr preferRelativeResize="0"/>
      </xdr:nvPicPr>
      <xdr:blipFill>
        <a:blip cstate="print" r:embed="rId124"/>
        <a:stretch>
          <a:fillRect/>
        </a:stretch>
      </xdr:blipFill>
      <xdr:spPr>
        <a:prstGeom prst="rect">
          <a:avLst/>
        </a:prstGeom>
        <a:noFill/>
      </xdr:spPr>
    </xdr:pic>
    <xdr:clientData fLocksWithSheet="0"/>
  </xdr:oneCellAnchor>
  <xdr:oneCellAnchor>
    <xdr:from>
      <xdr:col>3</xdr:col>
      <xdr:colOff>238125</xdr:colOff>
      <xdr:row>155</xdr:row>
      <xdr:rowOff>333375</xdr:rowOff>
    </xdr:from>
    <xdr:ext cx="1447800" cy="1123950"/>
    <xdr:pic>
      <xdr:nvPicPr>
        <xdr:cNvPr id="0" name="image537.png"/>
        <xdr:cNvPicPr preferRelativeResize="0"/>
      </xdr:nvPicPr>
      <xdr:blipFill>
        <a:blip cstate="print" r:embed="rId125"/>
        <a:stretch>
          <a:fillRect/>
        </a:stretch>
      </xdr:blipFill>
      <xdr:spPr>
        <a:prstGeom prst="rect">
          <a:avLst/>
        </a:prstGeom>
        <a:noFill/>
      </xdr:spPr>
    </xdr:pic>
    <xdr:clientData fLocksWithSheet="0"/>
  </xdr:oneCellAnchor>
  <xdr:oneCellAnchor>
    <xdr:from>
      <xdr:col>3</xdr:col>
      <xdr:colOff>209550</xdr:colOff>
      <xdr:row>156</xdr:row>
      <xdr:rowOff>104775</xdr:rowOff>
    </xdr:from>
    <xdr:ext cx="1285875" cy="1771650"/>
    <xdr:pic>
      <xdr:nvPicPr>
        <xdr:cNvPr id="0" name="image564.png"/>
        <xdr:cNvPicPr preferRelativeResize="0"/>
      </xdr:nvPicPr>
      <xdr:blipFill>
        <a:blip cstate="print" r:embed="rId126"/>
        <a:stretch>
          <a:fillRect/>
        </a:stretch>
      </xdr:blipFill>
      <xdr:spPr>
        <a:prstGeom prst="rect">
          <a:avLst/>
        </a:prstGeom>
        <a:noFill/>
      </xdr:spPr>
    </xdr:pic>
    <xdr:clientData fLocksWithSheet="0"/>
  </xdr:oneCellAnchor>
  <xdr:oneCellAnchor>
    <xdr:from>
      <xdr:col>3</xdr:col>
      <xdr:colOff>123825</xdr:colOff>
      <xdr:row>157</xdr:row>
      <xdr:rowOff>123825</xdr:rowOff>
    </xdr:from>
    <xdr:ext cx="1409700" cy="1952625"/>
    <xdr:pic>
      <xdr:nvPicPr>
        <xdr:cNvPr id="0" name="image561.png"/>
        <xdr:cNvPicPr preferRelativeResize="0"/>
      </xdr:nvPicPr>
      <xdr:blipFill>
        <a:blip cstate="print" r:embed="rId127"/>
        <a:stretch>
          <a:fillRect/>
        </a:stretch>
      </xdr:blipFill>
      <xdr:spPr>
        <a:prstGeom prst="rect">
          <a:avLst/>
        </a:prstGeom>
        <a:noFill/>
      </xdr:spPr>
    </xdr:pic>
    <xdr:clientData fLocksWithSheet="0"/>
  </xdr:oneCellAnchor>
  <xdr:oneCellAnchor>
    <xdr:from>
      <xdr:col>3</xdr:col>
      <xdr:colOff>266700</xdr:colOff>
      <xdr:row>158</xdr:row>
      <xdr:rowOff>47625</xdr:rowOff>
    </xdr:from>
    <xdr:ext cx="1114425" cy="1619250"/>
    <xdr:pic>
      <xdr:nvPicPr>
        <xdr:cNvPr id="0" name="image536.png"/>
        <xdr:cNvPicPr preferRelativeResize="0"/>
      </xdr:nvPicPr>
      <xdr:blipFill>
        <a:blip cstate="print" r:embed="rId128"/>
        <a:stretch>
          <a:fillRect/>
        </a:stretch>
      </xdr:blipFill>
      <xdr:spPr>
        <a:prstGeom prst="rect">
          <a:avLst/>
        </a:prstGeom>
        <a:noFill/>
      </xdr:spPr>
    </xdr:pic>
    <xdr:clientData fLocksWithSheet="0"/>
  </xdr:oneCellAnchor>
  <xdr:oneCellAnchor>
    <xdr:from>
      <xdr:col>3</xdr:col>
      <xdr:colOff>228600</xdr:colOff>
      <xdr:row>159</xdr:row>
      <xdr:rowOff>114300</xdr:rowOff>
    </xdr:from>
    <xdr:ext cx="1304925" cy="1990725"/>
    <xdr:pic>
      <xdr:nvPicPr>
        <xdr:cNvPr id="0" name="image528.png"/>
        <xdr:cNvPicPr preferRelativeResize="0"/>
      </xdr:nvPicPr>
      <xdr:blipFill>
        <a:blip cstate="print" r:embed="rId129"/>
        <a:stretch>
          <a:fillRect/>
        </a:stretch>
      </xdr:blipFill>
      <xdr:spPr>
        <a:prstGeom prst="rect">
          <a:avLst/>
        </a:prstGeom>
        <a:noFill/>
      </xdr:spPr>
    </xdr:pic>
    <xdr:clientData fLocksWithSheet="0"/>
  </xdr:oneCellAnchor>
  <xdr:oneCellAnchor>
    <xdr:from>
      <xdr:col>3</xdr:col>
      <xdr:colOff>171450</xdr:colOff>
      <xdr:row>160</xdr:row>
      <xdr:rowOff>95250</xdr:rowOff>
    </xdr:from>
    <xdr:ext cx="1362075" cy="2028825"/>
    <xdr:pic>
      <xdr:nvPicPr>
        <xdr:cNvPr id="0" name="image529.png"/>
        <xdr:cNvPicPr preferRelativeResize="0"/>
      </xdr:nvPicPr>
      <xdr:blipFill>
        <a:blip cstate="print" r:embed="rId130"/>
        <a:stretch>
          <a:fillRect/>
        </a:stretch>
      </xdr:blipFill>
      <xdr:spPr>
        <a:prstGeom prst="rect">
          <a:avLst/>
        </a:prstGeom>
        <a:noFill/>
      </xdr:spPr>
    </xdr:pic>
    <xdr:clientData fLocksWithSheet="0"/>
  </xdr:oneCellAnchor>
  <xdr:oneCellAnchor>
    <xdr:from>
      <xdr:col>3</xdr:col>
      <xdr:colOff>209550</xdr:colOff>
      <xdr:row>161</xdr:row>
      <xdr:rowOff>85725</xdr:rowOff>
    </xdr:from>
    <xdr:ext cx="1285875" cy="1847850"/>
    <xdr:pic>
      <xdr:nvPicPr>
        <xdr:cNvPr id="0" name="image556.png"/>
        <xdr:cNvPicPr preferRelativeResize="0"/>
      </xdr:nvPicPr>
      <xdr:blipFill>
        <a:blip cstate="print" r:embed="rId131"/>
        <a:stretch>
          <a:fillRect/>
        </a:stretch>
      </xdr:blipFill>
      <xdr:spPr>
        <a:prstGeom prst="rect">
          <a:avLst/>
        </a:prstGeom>
        <a:noFill/>
      </xdr:spPr>
    </xdr:pic>
    <xdr:clientData fLocksWithSheet="0"/>
  </xdr:oneCellAnchor>
  <xdr:oneCellAnchor>
    <xdr:from>
      <xdr:col>3</xdr:col>
      <xdr:colOff>209550</xdr:colOff>
      <xdr:row>162</xdr:row>
      <xdr:rowOff>28575</xdr:rowOff>
    </xdr:from>
    <xdr:ext cx="1400175" cy="2076450"/>
    <xdr:pic>
      <xdr:nvPicPr>
        <xdr:cNvPr id="0" name="image531.png"/>
        <xdr:cNvPicPr preferRelativeResize="0"/>
      </xdr:nvPicPr>
      <xdr:blipFill>
        <a:blip cstate="print" r:embed="rId132"/>
        <a:stretch>
          <a:fillRect/>
        </a:stretch>
      </xdr:blipFill>
      <xdr:spPr>
        <a:prstGeom prst="rect">
          <a:avLst/>
        </a:prstGeom>
        <a:noFill/>
      </xdr:spPr>
    </xdr:pic>
    <xdr:clientData fLocksWithSheet="0"/>
  </xdr:oneCellAnchor>
  <xdr:oneCellAnchor>
    <xdr:from>
      <xdr:col>3</xdr:col>
      <xdr:colOff>190500</xdr:colOff>
      <xdr:row>163</xdr:row>
      <xdr:rowOff>133350</xdr:rowOff>
    </xdr:from>
    <xdr:ext cx="1266825" cy="1838325"/>
    <xdr:pic>
      <xdr:nvPicPr>
        <xdr:cNvPr id="0" name="image555.png"/>
        <xdr:cNvPicPr preferRelativeResize="0"/>
      </xdr:nvPicPr>
      <xdr:blipFill>
        <a:blip cstate="print" r:embed="rId133"/>
        <a:stretch>
          <a:fillRect/>
        </a:stretch>
      </xdr:blipFill>
      <xdr:spPr>
        <a:prstGeom prst="rect">
          <a:avLst/>
        </a:prstGeom>
        <a:noFill/>
      </xdr:spPr>
    </xdr:pic>
    <xdr:clientData fLocksWithSheet="0"/>
  </xdr:oneCellAnchor>
  <xdr:oneCellAnchor>
    <xdr:from>
      <xdr:col>3</xdr:col>
      <xdr:colOff>228600</xdr:colOff>
      <xdr:row>164</xdr:row>
      <xdr:rowOff>19050</xdr:rowOff>
    </xdr:from>
    <xdr:ext cx="1266825" cy="1847850"/>
    <xdr:pic>
      <xdr:nvPicPr>
        <xdr:cNvPr id="0" name="image566.png"/>
        <xdr:cNvPicPr preferRelativeResize="0"/>
      </xdr:nvPicPr>
      <xdr:blipFill>
        <a:blip cstate="print" r:embed="rId134"/>
        <a:stretch>
          <a:fillRect/>
        </a:stretch>
      </xdr:blipFill>
      <xdr:spPr>
        <a:prstGeom prst="rect">
          <a:avLst/>
        </a:prstGeom>
        <a:noFill/>
      </xdr:spPr>
    </xdr:pic>
    <xdr:clientData fLocksWithSheet="0"/>
  </xdr:oneCellAnchor>
  <xdr:oneCellAnchor>
    <xdr:from>
      <xdr:col>3</xdr:col>
      <xdr:colOff>238125</xdr:colOff>
      <xdr:row>165</xdr:row>
      <xdr:rowOff>38100</xdr:rowOff>
    </xdr:from>
    <xdr:ext cx="1409700" cy="2066925"/>
    <xdr:pic>
      <xdr:nvPicPr>
        <xdr:cNvPr id="0" name="image562.png"/>
        <xdr:cNvPicPr preferRelativeResize="0"/>
      </xdr:nvPicPr>
      <xdr:blipFill>
        <a:blip cstate="print" r:embed="rId135"/>
        <a:stretch>
          <a:fillRect/>
        </a:stretch>
      </xdr:blipFill>
      <xdr:spPr>
        <a:prstGeom prst="rect">
          <a:avLst/>
        </a:prstGeom>
        <a:noFill/>
      </xdr:spPr>
    </xdr:pic>
    <xdr:clientData fLocksWithSheet="0"/>
  </xdr:oneCellAnchor>
  <xdr:oneCellAnchor>
    <xdr:from>
      <xdr:col>3</xdr:col>
      <xdr:colOff>142875</xdr:colOff>
      <xdr:row>166</xdr:row>
      <xdr:rowOff>95250</xdr:rowOff>
    </xdr:from>
    <xdr:ext cx="1295400" cy="1666875"/>
    <xdr:pic>
      <xdr:nvPicPr>
        <xdr:cNvPr id="0" name="image533.png"/>
        <xdr:cNvPicPr preferRelativeResize="0"/>
      </xdr:nvPicPr>
      <xdr:blipFill>
        <a:blip cstate="print" r:embed="rId136"/>
        <a:stretch>
          <a:fillRect/>
        </a:stretch>
      </xdr:blipFill>
      <xdr:spPr>
        <a:prstGeom prst="rect">
          <a:avLst/>
        </a:prstGeom>
        <a:noFill/>
      </xdr:spPr>
    </xdr:pic>
    <xdr:clientData fLocksWithSheet="0"/>
  </xdr:oneCellAnchor>
  <xdr:oneCellAnchor>
    <xdr:from>
      <xdr:col>3</xdr:col>
      <xdr:colOff>180975</xdr:colOff>
      <xdr:row>167</xdr:row>
      <xdr:rowOff>47625</xdr:rowOff>
    </xdr:from>
    <xdr:ext cx="1343025" cy="1943100"/>
    <xdr:pic>
      <xdr:nvPicPr>
        <xdr:cNvPr id="0" name="image560.png"/>
        <xdr:cNvPicPr preferRelativeResize="0"/>
      </xdr:nvPicPr>
      <xdr:blipFill>
        <a:blip cstate="print" r:embed="rId137"/>
        <a:stretch>
          <a:fillRect/>
        </a:stretch>
      </xdr:blipFill>
      <xdr:spPr>
        <a:prstGeom prst="rect">
          <a:avLst/>
        </a:prstGeom>
        <a:noFill/>
      </xdr:spPr>
    </xdr:pic>
    <xdr:clientData fLocksWithSheet="0"/>
  </xdr:oneCellAnchor>
  <xdr:oneCellAnchor>
    <xdr:from>
      <xdr:col>3</xdr:col>
      <xdr:colOff>152400</xdr:colOff>
      <xdr:row>168</xdr:row>
      <xdr:rowOff>47625</xdr:rowOff>
    </xdr:from>
    <xdr:ext cx="1228725" cy="1905000"/>
    <xdr:pic>
      <xdr:nvPicPr>
        <xdr:cNvPr id="0" name="image535.png"/>
        <xdr:cNvPicPr preferRelativeResize="0"/>
      </xdr:nvPicPr>
      <xdr:blipFill>
        <a:blip cstate="print" r:embed="rId138"/>
        <a:stretch>
          <a:fillRect/>
        </a:stretch>
      </xdr:blipFill>
      <xdr:spPr>
        <a:prstGeom prst="rect">
          <a:avLst/>
        </a:prstGeom>
        <a:noFill/>
      </xdr:spPr>
    </xdr:pic>
    <xdr:clientData fLocksWithSheet="0"/>
  </xdr:oneCellAnchor>
  <xdr:oneCellAnchor>
    <xdr:from>
      <xdr:col>3</xdr:col>
      <xdr:colOff>114300</xdr:colOff>
      <xdr:row>169</xdr:row>
      <xdr:rowOff>28575</xdr:rowOff>
    </xdr:from>
    <xdr:ext cx="1466850" cy="1847850"/>
    <xdr:pic>
      <xdr:nvPicPr>
        <xdr:cNvPr id="0" name="image552.png"/>
        <xdr:cNvPicPr preferRelativeResize="0"/>
      </xdr:nvPicPr>
      <xdr:blipFill>
        <a:blip cstate="print" r:embed="rId139"/>
        <a:stretch>
          <a:fillRect/>
        </a:stretch>
      </xdr:blipFill>
      <xdr:spPr>
        <a:prstGeom prst="rect">
          <a:avLst/>
        </a:prstGeom>
        <a:noFill/>
      </xdr:spPr>
    </xdr:pic>
    <xdr:clientData fLocksWithSheet="0"/>
  </xdr:oneCellAnchor>
  <xdr:oneCellAnchor>
    <xdr:from>
      <xdr:col>3</xdr:col>
      <xdr:colOff>295275</xdr:colOff>
      <xdr:row>171</xdr:row>
      <xdr:rowOff>19050</xdr:rowOff>
    </xdr:from>
    <xdr:ext cx="1314450" cy="1971675"/>
    <xdr:pic>
      <xdr:nvPicPr>
        <xdr:cNvPr id="0" name="image553.png"/>
        <xdr:cNvPicPr preferRelativeResize="0"/>
      </xdr:nvPicPr>
      <xdr:blipFill>
        <a:blip cstate="print" r:embed="rId140"/>
        <a:stretch>
          <a:fillRect/>
        </a:stretch>
      </xdr:blipFill>
      <xdr:spPr>
        <a:prstGeom prst="rect">
          <a:avLst/>
        </a:prstGeom>
        <a:noFill/>
      </xdr:spPr>
    </xdr:pic>
    <xdr:clientData fLocksWithSheet="0"/>
  </xdr:oneCellAnchor>
  <xdr:oneCellAnchor>
    <xdr:from>
      <xdr:col>3</xdr:col>
      <xdr:colOff>190500</xdr:colOff>
      <xdr:row>172</xdr:row>
      <xdr:rowOff>133350</xdr:rowOff>
    </xdr:from>
    <xdr:ext cx="1285875" cy="1800225"/>
    <xdr:pic>
      <xdr:nvPicPr>
        <xdr:cNvPr id="0" name="image539.png"/>
        <xdr:cNvPicPr preferRelativeResize="0"/>
      </xdr:nvPicPr>
      <xdr:blipFill>
        <a:blip cstate="print" r:embed="rId141"/>
        <a:stretch>
          <a:fillRect/>
        </a:stretch>
      </xdr:blipFill>
      <xdr:spPr>
        <a:prstGeom prst="rect">
          <a:avLst/>
        </a:prstGeom>
        <a:noFill/>
      </xdr:spPr>
    </xdr:pic>
    <xdr:clientData fLocksWithSheet="0"/>
  </xdr:oneCellAnchor>
  <xdr:oneCellAnchor>
    <xdr:from>
      <xdr:col>3</xdr:col>
      <xdr:colOff>238125</xdr:colOff>
      <xdr:row>173</xdr:row>
      <xdr:rowOff>76200</xdr:rowOff>
    </xdr:from>
    <xdr:ext cx="1057275" cy="1762125"/>
    <xdr:pic>
      <xdr:nvPicPr>
        <xdr:cNvPr id="0" name="image542.png"/>
        <xdr:cNvPicPr preferRelativeResize="0"/>
      </xdr:nvPicPr>
      <xdr:blipFill>
        <a:blip cstate="print" r:embed="rId142"/>
        <a:stretch>
          <a:fillRect/>
        </a:stretch>
      </xdr:blipFill>
      <xdr:spPr>
        <a:prstGeom prst="rect">
          <a:avLst/>
        </a:prstGeom>
        <a:noFill/>
      </xdr:spPr>
    </xdr:pic>
    <xdr:clientData fLocksWithSheet="0"/>
  </xdr:oneCellAnchor>
  <xdr:oneCellAnchor>
    <xdr:from>
      <xdr:col>3</xdr:col>
      <xdr:colOff>304800</xdr:colOff>
      <xdr:row>174</xdr:row>
      <xdr:rowOff>47625</xdr:rowOff>
    </xdr:from>
    <xdr:ext cx="1133475" cy="1552575"/>
    <xdr:pic>
      <xdr:nvPicPr>
        <xdr:cNvPr id="0" name="image559.png"/>
        <xdr:cNvPicPr preferRelativeResize="0"/>
      </xdr:nvPicPr>
      <xdr:blipFill>
        <a:blip cstate="print" r:embed="rId143"/>
        <a:stretch>
          <a:fillRect/>
        </a:stretch>
      </xdr:blipFill>
      <xdr:spPr>
        <a:prstGeom prst="rect">
          <a:avLst/>
        </a:prstGeom>
        <a:noFill/>
      </xdr:spPr>
    </xdr:pic>
    <xdr:clientData fLocksWithSheet="0"/>
  </xdr:oneCellAnchor>
  <xdr:oneCellAnchor>
    <xdr:from>
      <xdr:col>3</xdr:col>
      <xdr:colOff>180975</xdr:colOff>
      <xdr:row>175</xdr:row>
      <xdr:rowOff>104775</xdr:rowOff>
    </xdr:from>
    <xdr:ext cx="1447800" cy="1704975"/>
    <xdr:pic>
      <xdr:nvPicPr>
        <xdr:cNvPr id="0" name="image570.png"/>
        <xdr:cNvPicPr preferRelativeResize="0"/>
      </xdr:nvPicPr>
      <xdr:blipFill>
        <a:blip cstate="print" r:embed="rId144"/>
        <a:stretch>
          <a:fillRect/>
        </a:stretch>
      </xdr:blipFill>
      <xdr:spPr>
        <a:prstGeom prst="rect">
          <a:avLst/>
        </a:prstGeom>
        <a:noFill/>
      </xdr:spPr>
    </xdr:pic>
    <xdr:clientData fLocksWithSheet="0"/>
  </xdr:oneCellAnchor>
  <xdr:oneCellAnchor>
    <xdr:from>
      <xdr:col>3</xdr:col>
      <xdr:colOff>219075</xdr:colOff>
      <xdr:row>176</xdr:row>
      <xdr:rowOff>66675</xdr:rowOff>
    </xdr:from>
    <xdr:ext cx="1352550" cy="1504950"/>
    <xdr:pic>
      <xdr:nvPicPr>
        <xdr:cNvPr id="0" name="image543.png"/>
        <xdr:cNvPicPr preferRelativeResize="0"/>
      </xdr:nvPicPr>
      <xdr:blipFill>
        <a:blip cstate="print" r:embed="rId145"/>
        <a:stretch>
          <a:fillRect/>
        </a:stretch>
      </xdr:blipFill>
      <xdr:spPr>
        <a:prstGeom prst="rect">
          <a:avLst/>
        </a:prstGeom>
        <a:noFill/>
      </xdr:spPr>
    </xdr:pic>
    <xdr:clientData fLocksWithSheet="0"/>
  </xdr:oneCellAnchor>
  <xdr:oneCellAnchor>
    <xdr:from>
      <xdr:col>3</xdr:col>
      <xdr:colOff>161925</xdr:colOff>
      <xdr:row>177</xdr:row>
      <xdr:rowOff>104775</xdr:rowOff>
    </xdr:from>
    <xdr:ext cx="1371600" cy="1695450"/>
    <xdr:pic>
      <xdr:nvPicPr>
        <xdr:cNvPr id="0" name="image546.png"/>
        <xdr:cNvPicPr preferRelativeResize="0"/>
      </xdr:nvPicPr>
      <xdr:blipFill>
        <a:blip cstate="print" r:embed="rId146"/>
        <a:stretch>
          <a:fillRect/>
        </a:stretch>
      </xdr:blipFill>
      <xdr:spPr>
        <a:prstGeom prst="rect">
          <a:avLst/>
        </a:prstGeom>
        <a:noFill/>
      </xdr:spPr>
    </xdr:pic>
    <xdr:clientData fLocksWithSheet="0"/>
  </xdr:oneCellAnchor>
  <xdr:oneCellAnchor>
    <xdr:from>
      <xdr:col>3</xdr:col>
      <xdr:colOff>209550</xdr:colOff>
      <xdr:row>178</xdr:row>
      <xdr:rowOff>123825</xdr:rowOff>
    </xdr:from>
    <xdr:ext cx="1476375" cy="1676400"/>
    <xdr:pic>
      <xdr:nvPicPr>
        <xdr:cNvPr id="0" name="image548.png"/>
        <xdr:cNvPicPr preferRelativeResize="0"/>
      </xdr:nvPicPr>
      <xdr:blipFill>
        <a:blip cstate="print" r:embed="rId147"/>
        <a:stretch>
          <a:fillRect/>
        </a:stretch>
      </xdr:blipFill>
      <xdr:spPr>
        <a:prstGeom prst="rect">
          <a:avLst/>
        </a:prstGeom>
        <a:noFill/>
      </xdr:spPr>
    </xdr:pic>
    <xdr:clientData fLocksWithSheet="0"/>
  </xdr:oneCellAnchor>
  <xdr:oneCellAnchor>
    <xdr:from>
      <xdr:col>3</xdr:col>
      <xdr:colOff>219075</xdr:colOff>
      <xdr:row>179</xdr:row>
      <xdr:rowOff>95250</xdr:rowOff>
    </xdr:from>
    <xdr:ext cx="1362075" cy="1981200"/>
    <xdr:pic>
      <xdr:nvPicPr>
        <xdr:cNvPr id="0" name="image565.png"/>
        <xdr:cNvPicPr preferRelativeResize="0"/>
      </xdr:nvPicPr>
      <xdr:blipFill>
        <a:blip cstate="print" r:embed="rId148"/>
        <a:stretch>
          <a:fillRect/>
        </a:stretch>
      </xdr:blipFill>
      <xdr:spPr>
        <a:prstGeom prst="rect">
          <a:avLst/>
        </a:prstGeom>
        <a:noFill/>
      </xdr:spPr>
    </xdr:pic>
    <xdr:clientData fLocksWithSheet="0"/>
  </xdr:oneCellAnchor>
  <xdr:oneCellAnchor>
    <xdr:from>
      <xdr:col>3</xdr:col>
      <xdr:colOff>266700</xdr:colOff>
      <xdr:row>180</xdr:row>
      <xdr:rowOff>104775</xdr:rowOff>
    </xdr:from>
    <xdr:ext cx="1266825" cy="1647825"/>
    <xdr:pic>
      <xdr:nvPicPr>
        <xdr:cNvPr id="0" name="image547.png"/>
        <xdr:cNvPicPr preferRelativeResize="0"/>
      </xdr:nvPicPr>
      <xdr:blipFill>
        <a:blip cstate="print" r:embed="rId149"/>
        <a:stretch>
          <a:fillRect/>
        </a:stretch>
      </xdr:blipFill>
      <xdr:spPr>
        <a:prstGeom prst="rect">
          <a:avLst/>
        </a:prstGeom>
        <a:noFill/>
      </xdr:spPr>
    </xdr:pic>
    <xdr:clientData fLocksWithSheet="0"/>
  </xdr:oneCellAnchor>
  <xdr:oneCellAnchor>
    <xdr:from>
      <xdr:col>3</xdr:col>
      <xdr:colOff>276225</xdr:colOff>
      <xdr:row>181</xdr:row>
      <xdr:rowOff>66675</xdr:rowOff>
    </xdr:from>
    <xdr:ext cx="1257300" cy="1771650"/>
    <xdr:pic>
      <xdr:nvPicPr>
        <xdr:cNvPr id="0" name="image574.png"/>
        <xdr:cNvPicPr preferRelativeResize="0"/>
      </xdr:nvPicPr>
      <xdr:blipFill>
        <a:blip cstate="print" r:embed="rId150"/>
        <a:stretch>
          <a:fillRect/>
        </a:stretch>
      </xdr:blipFill>
      <xdr:spPr>
        <a:prstGeom prst="rect">
          <a:avLst/>
        </a:prstGeom>
        <a:noFill/>
      </xdr:spPr>
    </xdr:pic>
    <xdr:clientData fLocksWithSheet="0"/>
  </xdr:oneCellAnchor>
  <xdr:oneCellAnchor>
    <xdr:from>
      <xdr:col>3</xdr:col>
      <xdr:colOff>371475</xdr:colOff>
      <xdr:row>182</xdr:row>
      <xdr:rowOff>133350</xdr:rowOff>
    </xdr:from>
    <xdr:ext cx="1104900" cy="1704975"/>
    <xdr:pic>
      <xdr:nvPicPr>
        <xdr:cNvPr id="0" name="image563.png"/>
        <xdr:cNvPicPr preferRelativeResize="0"/>
      </xdr:nvPicPr>
      <xdr:blipFill>
        <a:blip cstate="print" r:embed="rId151"/>
        <a:stretch>
          <a:fillRect/>
        </a:stretch>
      </xdr:blipFill>
      <xdr:spPr>
        <a:prstGeom prst="rect">
          <a:avLst/>
        </a:prstGeom>
        <a:noFill/>
      </xdr:spPr>
    </xdr:pic>
    <xdr:clientData fLocksWithSheet="0"/>
  </xdr:oneCellAnchor>
  <xdr:oneCellAnchor>
    <xdr:from>
      <xdr:col>3</xdr:col>
      <xdr:colOff>247650</xdr:colOff>
      <xdr:row>183</xdr:row>
      <xdr:rowOff>161925</xdr:rowOff>
    </xdr:from>
    <xdr:ext cx="1209675" cy="1524000"/>
    <xdr:pic>
      <xdr:nvPicPr>
        <xdr:cNvPr id="0" name="image575.png"/>
        <xdr:cNvPicPr preferRelativeResize="0"/>
      </xdr:nvPicPr>
      <xdr:blipFill>
        <a:blip cstate="print" r:embed="rId152"/>
        <a:stretch>
          <a:fillRect/>
        </a:stretch>
      </xdr:blipFill>
      <xdr:spPr>
        <a:prstGeom prst="rect">
          <a:avLst/>
        </a:prstGeom>
        <a:noFill/>
      </xdr:spPr>
    </xdr:pic>
    <xdr:clientData fLocksWithSheet="0"/>
  </xdr:oneCellAnchor>
  <xdr:oneCellAnchor>
    <xdr:from>
      <xdr:col>3</xdr:col>
      <xdr:colOff>323850</xdr:colOff>
      <xdr:row>184</xdr:row>
      <xdr:rowOff>133350</xdr:rowOff>
    </xdr:from>
    <xdr:ext cx="1076325" cy="1657350"/>
    <xdr:pic>
      <xdr:nvPicPr>
        <xdr:cNvPr id="0" name="image554.png"/>
        <xdr:cNvPicPr preferRelativeResize="0"/>
      </xdr:nvPicPr>
      <xdr:blipFill>
        <a:blip cstate="print" r:embed="rId153"/>
        <a:stretch>
          <a:fillRect/>
        </a:stretch>
      </xdr:blipFill>
      <xdr:spPr>
        <a:prstGeom prst="rect">
          <a:avLst/>
        </a:prstGeom>
        <a:noFill/>
      </xdr:spPr>
    </xdr:pic>
    <xdr:clientData fLocksWithSheet="0"/>
  </xdr:oneCellAnchor>
  <xdr:oneCellAnchor>
    <xdr:from>
      <xdr:col>3</xdr:col>
      <xdr:colOff>266700</xdr:colOff>
      <xdr:row>185</xdr:row>
      <xdr:rowOff>152400</xdr:rowOff>
    </xdr:from>
    <xdr:ext cx="1314450" cy="1714500"/>
    <xdr:pic>
      <xdr:nvPicPr>
        <xdr:cNvPr id="0" name="image551.png"/>
        <xdr:cNvPicPr preferRelativeResize="0"/>
      </xdr:nvPicPr>
      <xdr:blipFill>
        <a:blip cstate="print" r:embed="rId154"/>
        <a:stretch>
          <a:fillRect/>
        </a:stretch>
      </xdr:blipFill>
      <xdr:spPr>
        <a:prstGeom prst="rect">
          <a:avLst/>
        </a:prstGeom>
        <a:noFill/>
      </xdr:spPr>
    </xdr:pic>
    <xdr:clientData fLocksWithSheet="0"/>
  </xdr:oneCellAnchor>
  <xdr:oneCellAnchor>
    <xdr:from>
      <xdr:col>3</xdr:col>
      <xdr:colOff>276225</xdr:colOff>
      <xdr:row>186</xdr:row>
      <xdr:rowOff>38100</xdr:rowOff>
    </xdr:from>
    <xdr:ext cx="1181100" cy="1562100"/>
    <xdr:pic>
      <xdr:nvPicPr>
        <xdr:cNvPr descr="BM 1942 - OffiChairs" id="0" name="image558.png"/>
        <xdr:cNvPicPr preferRelativeResize="0"/>
      </xdr:nvPicPr>
      <xdr:blipFill>
        <a:blip cstate="print" r:embed="rId155"/>
        <a:stretch>
          <a:fillRect/>
        </a:stretch>
      </xdr:blipFill>
      <xdr:spPr>
        <a:prstGeom prst="rect">
          <a:avLst/>
        </a:prstGeom>
        <a:noFill/>
      </xdr:spPr>
    </xdr:pic>
    <xdr:clientData fLocksWithSheet="0"/>
  </xdr:oneCellAnchor>
  <xdr:oneCellAnchor>
    <xdr:from>
      <xdr:col>3</xdr:col>
      <xdr:colOff>133350</xdr:colOff>
      <xdr:row>187</xdr:row>
      <xdr:rowOff>133350</xdr:rowOff>
    </xdr:from>
    <xdr:ext cx="1485900" cy="1914525"/>
    <xdr:pic>
      <xdr:nvPicPr>
        <xdr:cNvPr id="0" name="image583.png"/>
        <xdr:cNvPicPr preferRelativeResize="0"/>
      </xdr:nvPicPr>
      <xdr:blipFill>
        <a:blip cstate="print" r:embed="rId156"/>
        <a:stretch>
          <a:fillRect/>
        </a:stretch>
      </xdr:blipFill>
      <xdr:spPr>
        <a:prstGeom prst="rect">
          <a:avLst/>
        </a:prstGeom>
        <a:noFill/>
      </xdr:spPr>
    </xdr:pic>
    <xdr:clientData fLocksWithSheet="0"/>
  </xdr:oneCellAnchor>
  <xdr:oneCellAnchor>
    <xdr:from>
      <xdr:col>3</xdr:col>
      <xdr:colOff>219075</xdr:colOff>
      <xdr:row>188</xdr:row>
      <xdr:rowOff>38100</xdr:rowOff>
    </xdr:from>
    <xdr:ext cx="1276350" cy="1771650"/>
    <xdr:pic>
      <xdr:nvPicPr>
        <xdr:cNvPr id="0" name="image598.png"/>
        <xdr:cNvPicPr preferRelativeResize="0"/>
      </xdr:nvPicPr>
      <xdr:blipFill>
        <a:blip cstate="print" r:embed="rId157"/>
        <a:stretch>
          <a:fillRect/>
        </a:stretch>
      </xdr:blipFill>
      <xdr:spPr>
        <a:prstGeom prst="rect">
          <a:avLst/>
        </a:prstGeom>
        <a:noFill/>
      </xdr:spPr>
    </xdr:pic>
    <xdr:clientData fLocksWithSheet="0"/>
  </xdr:oneCellAnchor>
  <xdr:oneCellAnchor>
    <xdr:from>
      <xdr:col>3</xdr:col>
      <xdr:colOff>114300</xdr:colOff>
      <xdr:row>189</xdr:row>
      <xdr:rowOff>76200</xdr:rowOff>
    </xdr:from>
    <xdr:ext cx="1285875" cy="1895475"/>
    <xdr:pic>
      <xdr:nvPicPr>
        <xdr:cNvPr id="0" name="image579.png"/>
        <xdr:cNvPicPr preferRelativeResize="0"/>
      </xdr:nvPicPr>
      <xdr:blipFill>
        <a:blip cstate="print" r:embed="rId158"/>
        <a:stretch>
          <a:fillRect/>
        </a:stretch>
      </xdr:blipFill>
      <xdr:spPr>
        <a:prstGeom prst="rect">
          <a:avLst/>
        </a:prstGeom>
        <a:noFill/>
      </xdr:spPr>
    </xdr:pic>
    <xdr:clientData fLocksWithSheet="0"/>
  </xdr:oneCellAnchor>
  <xdr:oneCellAnchor>
    <xdr:from>
      <xdr:col>3</xdr:col>
      <xdr:colOff>285750</xdr:colOff>
      <xdr:row>190</xdr:row>
      <xdr:rowOff>95250</xdr:rowOff>
    </xdr:from>
    <xdr:ext cx="1400175" cy="1743075"/>
    <xdr:pic>
      <xdr:nvPicPr>
        <xdr:cNvPr id="0" name="image567.png"/>
        <xdr:cNvPicPr preferRelativeResize="0"/>
      </xdr:nvPicPr>
      <xdr:blipFill>
        <a:blip cstate="print" r:embed="rId159"/>
        <a:stretch>
          <a:fillRect/>
        </a:stretch>
      </xdr:blipFill>
      <xdr:spPr>
        <a:prstGeom prst="rect">
          <a:avLst/>
        </a:prstGeom>
        <a:noFill/>
      </xdr:spPr>
    </xdr:pic>
    <xdr:clientData fLocksWithSheet="0"/>
  </xdr:oneCellAnchor>
  <xdr:oneCellAnchor>
    <xdr:from>
      <xdr:col>3</xdr:col>
      <xdr:colOff>180975</xdr:colOff>
      <xdr:row>191</xdr:row>
      <xdr:rowOff>47625</xdr:rowOff>
    </xdr:from>
    <xdr:ext cx="1504950" cy="1828800"/>
    <xdr:pic>
      <xdr:nvPicPr>
        <xdr:cNvPr id="0" name="image596.png"/>
        <xdr:cNvPicPr preferRelativeResize="0"/>
      </xdr:nvPicPr>
      <xdr:blipFill>
        <a:blip cstate="print" r:embed="rId160"/>
        <a:stretch>
          <a:fillRect/>
        </a:stretch>
      </xdr:blipFill>
      <xdr:spPr>
        <a:prstGeom prst="rect">
          <a:avLst/>
        </a:prstGeom>
        <a:noFill/>
      </xdr:spPr>
    </xdr:pic>
    <xdr:clientData fLocksWithSheet="0"/>
  </xdr:oneCellAnchor>
  <xdr:oneCellAnchor>
    <xdr:from>
      <xdr:col>3</xdr:col>
      <xdr:colOff>228600</xdr:colOff>
      <xdr:row>192</xdr:row>
      <xdr:rowOff>114300</xdr:rowOff>
    </xdr:from>
    <xdr:ext cx="1343025" cy="1514475"/>
    <xdr:pic>
      <xdr:nvPicPr>
        <xdr:cNvPr id="0" name="image573.png"/>
        <xdr:cNvPicPr preferRelativeResize="0"/>
      </xdr:nvPicPr>
      <xdr:blipFill>
        <a:blip cstate="print" r:embed="rId161"/>
        <a:stretch>
          <a:fillRect/>
        </a:stretch>
      </xdr:blipFill>
      <xdr:spPr>
        <a:prstGeom prst="rect">
          <a:avLst/>
        </a:prstGeom>
        <a:noFill/>
      </xdr:spPr>
    </xdr:pic>
    <xdr:clientData fLocksWithSheet="0"/>
  </xdr:oneCellAnchor>
  <xdr:oneCellAnchor>
    <xdr:from>
      <xdr:col>3</xdr:col>
      <xdr:colOff>361950</xdr:colOff>
      <xdr:row>193</xdr:row>
      <xdr:rowOff>19050</xdr:rowOff>
    </xdr:from>
    <xdr:ext cx="1123950" cy="1857375"/>
    <xdr:pic>
      <xdr:nvPicPr>
        <xdr:cNvPr id="0" name="image589.png"/>
        <xdr:cNvPicPr preferRelativeResize="0"/>
      </xdr:nvPicPr>
      <xdr:blipFill>
        <a:blip cstate="print" r:embed="rId162"/>
        <a:stretch>
          <a:fillRect/>
        </a:stretch>
      </xdr:blipFill>
      <xdr:spPr>
        <a:prstGeom prst="rect">
          <a:avLst/>
        </a:prstGeom>
        <a:noFill/>
      </xdr:spPr>
    </xdr:pic>
    <xdr:clientData fLocksWithSheet="0"/>
  </xdr:oneCellAnchor>
  <xdr:oneCellAnchor>
    <xdr:from>
      <xdr:col>3</xdr:col>
      <xdr:colOff>266700</xdr:colOff>
      <xdr:row>194</xdr:row>
      <xdr:rowOff>57150</xdr:rowOff>
    </xdr:from>
    <xdr:ext cx="1257300" cy="1876425"/>
    <xdr:pic>
      <xdr:nvPicPr>
        <xdr:cNvPr id="0" name="image593.png"/>
        <xdr:cNvPicPr preferRelativeResize="0"/>
      </xdr:nvPicPr>
      <xdr:blipFill>
        <a:blip cstate="print" r:embed="rId163"/>
        <a:stretch>
          <a:fillRect/>
        </a:stretch>
      </xdr:blipFill>
      <xdr:spPr>
        <a:prstGeom prst="rect">
          <a:avLst/>
        </a:prstGeom>
        <a:noFill/>
      </xdr:spPr>
    </xdr:pic>
    <xdr:clientData fLocksWithSheet="0"/>
  </xdr:oneCellAnchor>
  <xdr:oneCellAnchor>
    <xdr:from>
      <xdr:col>3</xdr:col>
      <xdr:colOff>257175</xdr:colOff>
      <xdr:row>195</xdr:row>
      <xdr:rowOff>85725</xdr:rowOff>
    </xdr:from>
    <xdr:ext cx="1276350" cy="1638300"/>
    <xdr:pic>
      <xdr:nvPicPr>
        <xdr:cNvPr id="0" name="image568.png"/>
        <xdr:cNvPicPr preferRelativeResize="0"/>
      </xdr:nvPicPr>
      <xdr:blipFill>
        <a:blip cstate="print" r:embed="rId164"/>
        <a:stretch>
          <a:fillRect/>
        </a:stretch>
      </xdr:blipFill>
      <xdr:spPr>
        <a:prstGeom prst="rect">
          <a:avLst/>
        </a:prstGeom>
        <a:noFill/>
      </xdr:spPr>
    </xdr:pic>
    <xdr:clientData fLocksWithSheet="0"/>
  </xdr:oneCellAnchor>
  <xdr:oneCellAnchor>
    <xdr:from>
      <xdr:col>3</xdr:col>
      <xdr:colOff>276225</xdr:colOff>
      <xdr:row>196</xdr:row>
      <xdr:rowOff>95250</xdr:rowOff>
    </xdr:from>
    <xdr:ext cx="1219200" cy="1819275"/>
    <xdr:pic>
      <xdr:nvPicPr>
        <xdr:cNvPr id="0" name="image568.png"/>
        <xdr:cNvPicPr preferRelativeResize="0"/>
      </xdr:nvPicPr>
      <xdr:blipFill>
        <a:blip cstate="print" r:embed="rId164"/>
        <a:stretch>
          <a:fillRect/>
        </a:stretch>
      </xdr:blipFill>
      <xdr:spPr>
        <a:prstGeom prst="rect">
          <a:avLst/>
        </a:prstGeom>
        <a:noFill/>
      </xdr:spPr>
    </xdr:pic>
    <xdr:clientData fLocksWithSheet="0"/>
  </xdr:oneCellAnchor>
  <xdr:oneCellAnchor>
    <xdr:from>
      <xdr:col>3</xdr:col>
      <xdr:colOff>304800</xdr:colOff>
      <xdr:row>197</xdr:row>
      <xdr:rowOff>57150</xdr:rowOff>
    </xdr:from>
    <xdr:ext cx="1152525" cy="1552575"/>
    <xdr:pic>
      <xdr:nvPicPr>
        <xdr:cNvPr id="0" name="image569.png"/>
        <xdr:cNvPicPr preferRelativeResize="0"/>
      </xdr:nvPicPr>
      <xdr:blipFill>
        <a:blip cstate="print" r:embed="rId165"/>
        <a:stretch>
          <a:fillRect/>
        </a:stretch>
      </xdr:blipFill>
      <xdr:spPr>
        <a:prstGeom prst="rect">
          <a:avLst/>
        </a:prstGeom>
        <a:noFill/>
      </xdr:spPr>
    </xdr:pic>
    <xdr:clientData fLocksWithSheet="0"/>
  </xdr:oneCellAnchor>
  <xdr:oneCellAnchor>
    <xdr:from>
      <xdr:col>3</xdr:col>
      <xdr:colOff>419100</xdr:colOff>
      <xdr:row>198</xdr:row>
      <xdr:rowOff>47625</xdr:rowOff>
    </xdr:from>
    <xdr:ext cx="1114425" cy="1628775"/>
    <xdr:pic>
      <xdr:nvPicPr>
        <xdr:cNvPr id="0" name="image580.png"/>
        <xdr:cNvPicPr preferRelativeResize="0"/>
      </xdr:nvPicPr>
      <xdr:blipFill>
        <a:blip cstate="print" r:embed="rId166"/>
        <a:stretch>
          <a:fillRect/>
        </a:stretch>
      </xdr:blipFill>
      <xdr:spPr>
        <a:prstGeom prst="rect">
          <a:avLst/>
        </a:prstGeom>
        <a:noFill/>
      </xdr:spPr>
    </xdr:pic>
    <xdr:clientData fLocksWithSheet="0"/>
  </xdr:oneCellAnchor>
  <xdr:oneCellAnchor>
    <xdr:from>
      <xdr:col>3</xdr:col>
      <xdr:colOff>209550</xdr:colOff>
      <xdr:row>199</xdr:row>
      <xdr:rowOff>47625</xdr:rowOff>
    </xdr:from>
    <xdr:ext cx="1304925" cy="1676400"/>
    <xdr:pic>
      <xdr:nvPicPr>
        <xdr:cNvPr id="0" name="image584.png"/>
        <xdr:cNvPicPr preferRelativeResize="0"/>
      </xdr:nvPicPr>
      <xdr:blipFill>
        <a:blip cstate="print" r:embed="rId167"/>
        <a:stretch>
          <a:fillRect/>
        </a:stretch>
      </xdr:blipFill>
      <xdr:spPr>
        <a:prstGeom prst="rect">
          <a:avLst/>
        </a:prstGeom>
        <a:noFill/>
      </xdr:spPr>
    </xdr:pic>
    <xdr:clientData fLocksWithSheet="0"/>
  </xdr:oneCellAnchor>
  <xdr:oneCellAnchor>
    <xdr:from>
      <xdr:col>3</xdr:col>
      <xdr:colOff>323850</xdr:colOff>
      <xdr:row>200</xdr:row>
      <xdr:rowOff>95250</xdr:rowOff>
    </xdr:from>
    <xdr:ext cx="1209675" cy="1771650"/>
    <xdr:pic>
      <xdr:nvPicPr>
        <xdr:cNvPr id="0" name="image585.png"/>
        <xdr:cNvPicPr preferRelativeResize="0"/>
      </xdr:nvPicPr>
      <xdr:blipFill>
        <a:blip cstate="print" r:embed="rId168"/>
        <a:stretch>
          <a:fillRect/>
        </a:stretch>
      </xdr:blipFill>
      <xdr:spPr>
        <a:prstGeom prst="rect">
          <a:avLst/>
        </a:prstGeom>
        <a:noFill/>
      </xdr:spPr>
    </xdr:pic>
    <xdr:clientData fLocksWithSheet="0"/>
  </xdr:oneCellAnchor>
  <xdr:oneCellAnchor>
    <xdr:from>
      <xdr:col>3</xdr:col>
      <xdr:colOff>238125</xdr:colOff>
      <xdr:row>201</xdr:row>
      <xdr:rowOff>66675</xdr:rowOff>
    </xdr:from>
    <xdr:ext cx="1257300" cy="1847850"/>
    <xdr:pic>
      <xdr:nvPicPr>
        <xdr:cNvPr id="0" name="image571.png"/>
        <xdr:cNvPicPr preferRelativeResize="0"/>
      </xdr:nvPicPr>
      <xdr:blipFill>
        <a:blip cstate="print" r:embed="rId169"/>
        <a:stretch>
          <a:fillRect/>
        </a:stretch>
      </xdr:blipFill>
      <xdr:spPr>
        <a:prstGeom prst="rect">
          <a:avLst/>
        </a:prstGeom>
        <a:noFill/>
      </xdr:spPr>
    </xdr:pic>
    <xdr:clientData fLocksWithSheet="0"/>
  </xdr:oneCellAnchor>
  <xdr:oneCellAnchor>
    <xdr:from>
      <xdr:col>3</xdr:col>
      <xdr:colOff>409575</xdr:colOff>
      <xdr:row>202</xdr:row>
      <xdr:rowOff>57150</xdr:rowOff>
    </xdr:from>
    <xdr:ext cx="1047750" cy="1685925"/>
    <xdr:pic>
      <xdr:nvPicPr>
        <xdr:cNvPr id="0" name="image599.png"/>
        <xdr:cNvPicPr preferRelativeResize="0"/>
      </xdr:nvPicPr>
      <xdr:blipFill>
        <a:blip cstate="print" r:embed="rId170"/>
        <a:stretch>
          <a:fillRect/>
        </a:stretch>
      </xdr:blipFill>
      <xdr:spPr>
        <a:prstGeom prst="rect">
          <a:avLst/>
        </a:prstGeom>
        <a:noFill/>
      </xdr:spPr>
    </xdr:pic>
    <xdr:clientData fLocksWithSheet="0"/>
  </xdr:oneCellAnchor>
  <xdr:oneCellAnchor>
    <xdr:from>
      <xdr:col>3</xdr:col>
      <xdr:colOff>209550</xdr:colOff>
      <xdr:row>203</xdr:row>
      <xdr:rowOff>66675</xdr:rowOff>
    </xdr:from>
    <xdr:ext cx="1323975" cy="1714500"/>
    <xdr:pic>
      <xdr:nvPicPr>
        <xdr:cNvPr id="0" name="image577.png"/>
        <xdr:cNvPicPr preferRelativeResize="0"/>
      </xdr:nvPicPr>
      <xdr:blipFill>
        <a:blip cstate="print" r:embed="rId171"/>
        <a:stretch>
          <a:fillRect/>
        </a:stretch>
      </xdr:blipFill>
      <xdr:spPr>
        <a:prstGeom prst="rect">
          <a:avLst/>
        </a:prstGeom>
        <a:noFill/>
      </xdr:spPr>
    </xdr:pic>
    <xdr:clientData fLocksWithSheet="0"/>
  </xdr:oneCellAnchor>
  <xdr:oneCellAnchor>
    <xdr:from>
      <xdr:col>3</xdr:col>
      <xdr:colOff>314325</xdr:colOff>
      <xdr:row>204</xdr:row>
      <xdr:rowOff>57150</xdr:rowOff>
    </xdr:from>
    <xdr:ext cx="1066800" cy="1628775"/>
    <xdr:pic>
      <xdr:nvPicPr>
        <xdr:cNvPr id="0" name="image572.png"/>
        <xdr:cNvPicPr preferRelativeResize="0"/>
      </xdr:nvPicPr>
      <xdr:blipFill>
        <a:blip cstate="print" r:embed="rId172"/>
        <a:stretch>
          <a:fillRect/>
        </a:stretch>
      </xdr:blipFill>
      <xdr:spPr>
        <a:prstGeom prst="rect">
          <a:avLst/>
        </a:prstGeom>
        <a:noFill/>
      </xdr:spPr>
    </xdr:pic>
    <xdr:clientData fLocksWithSheet="0"/>
  </xdr:oneCellAnchor>
  <xdr:oneCellAnchor>
    <xdr:from>
      <xdr:col>3</xdr:col>
      <xdr:colOff>228600</xdr:colOff>
      <xdr:row>205</xdr:row>
      <xdr:rowOff>47625</xdr:rowOff>
    </xdr:from>
    <xdr:ext cx="1533525" cy="2476500"/>
    <xdr:pic>
      <xdr:nvPicPr>
        <xdr:cNvPr id="0" name="image635.png"/>
        <xdr:cNvPicPr preferRelativeResize="0"/>
      </xdr:nvPicPr>
      <xdr:blipFill>
        <a:blip cstate="print" r:embed="rId173"/>
        <a:stretch>
          <a:fillRect/>
        </a:stretch>
      </xdr:blipFill>
      <xdr:spPr>
        <a:prstGeom prst="rect">
          <a:avLst/>
        </a:prstGeom>
        <a:noFill/>
      </xdr:spPr>
    </xdr:pic>
    <xdr:clientData fLocksWithSheet="0"/>
  </xdr:oneCellAnchor>
  <xdr:oneCellAnchor>
    <xdr:from>
      <xdr:col>3</xdr:col>
      <xdr:colOff>381000</xdr:colOff>
      <xdr:row>206</xdr:row>
      <xdr:rowOff>28575</xdr:rowOff>
    </xdr:from>
    <xdr:ext cx="1076325" cy="1733550"/>
    <xdr:pic>
      <xdr:nvPicPr>
        <xdr:cNvPr id="0" name="image635.png"/>
        <xdr:cNvPicPr preferRelativeResize="0"/>
      </xdr:nvPicPr>
      <xdr:blipFill>
        <a:blip cstate="print" r:embed="rId173"/>
        <a:stretch>
          <a:fillRect/>
        </a:stretch>
      </xdr:blipFill>
      <xdr:spPr>
        <a:prstGeom prst="rect">
          <a:avLst/>
        </a:prstGeom>
        <a:noFill/>
      </xdr:spPr>
    </xdr:pic>
    <xdr:clientData fLocksWithSheet="0"/>
  </xdr:oneCellAnchor>
  <xdr:oneCellAnchor>
    <xdr:from>
      <xdr:col>3</xdr:col>
      <xdr:colOff>285750</xdr:colOff>
      <xdr:row>207</xdr:row>
      <xdr:rowOff>47625</xdr:rowOff>
    </xdr:from>
    <xdr:ext cx="1171575" cy="1562100"/>
    <xdr:pic>
      <xdr:nvPicPr>
        <xdr:cNvPr id="0" name="image578.png"/>
        <xdr:cNvPicPr preferRelativeResize="0"/>
      </xdr:nvPicPr>
      <xdr:blipFill>
        <a:blip cstate="print" r:embed="rId174"/>
        <a:stretch>
          <a:fillRect/>
        </a:stretch>
      </xdr:blipFill>
      <xdr:spPr>
        <a:prstGeom prst="rect">
          <a:avLst/>
        </a:prstGeom>
        <a:noFill/>
      </xdr:spPr>
    </xdr:pic>
    <xdr:clientData fLocksWithSheet="0"/>
  </xdr:oneCellAnchor>
  <xdr:oneCellAnchor>
    <xdr:from>
      <xdr:col>3</xdr:col>
      <xdr:colOff>361950</xdr:colOff>
      <xdr:row>208</xdr:row>
      <xdr:rowOff>66675</xdr:rowOff>
    </xdr:from>
    <xdr:ext cx="1019175" cy="1781175"/>
    <xdr:pic>
      <xdr:nvPicPr>
        <xdr:cNvPr id="0" name="image617.png"/>
        <xdr:cNvPicPr preferRelativeResize="0"/>
      </xdr:nvPicPr>
      <xdr:blipFill>
        <a:blip cstate="print" r:embed="rId175"/>
        <a:stretch>
          <a:fillRect/>
        </a:stretch>
      </xdr:blipFill>
      <xdr:spPr>
        <a:prstGeom prst="rect">
          <a:avLst/>
        </a:prstGeom>
        <a:noFill/>
      </xdr:spPr>
    </xdr:pic>
    <xdr:clientData fLocksWithSheet="0"/>
  </xdr:oneCellAnchor>
  <xdr:oneCellAnchor>
    <xdr:from>
      <xdr:col>3</xdr:col>
      <xdr:colOff>314325</xdr:colOff>
      <xdr:row>210</xdr:row>
      <xdr:rowOff>47625</xdr:rowOff>
    </xdr:from>
    <xdr:ext cx="1104900" cy="1838325"/>
    <xdr:pic>
      <xdr:nvPicPr>
        <xdr:cNvPr id="0" name="image595.png"/>
        <xdr:cNvPicPr preferRelativeResize="0"/>
      </xdr:nvPicPr>
      <xdr:blipFill>
        <a:blip cstate="print" r:embed="rId176"/>
        <a:stretch>
          <a:fillRect/>
        </a:stretch>
      </xdr:blipFill>
      <xdr:spPr>
        <a:prstGeom prst="rect">
          <a:avLst/>
        </a:prstGeom>
        <a:noFill/>
      </xdr:spPr>
    </xdr:pic>
    <xdr:clientData fLocksWithSheet="0"/>
  </xdr:oneCellAnchor>
  <xdr:oneCellAnchor>
    <xdr:from>
      <xdr:col>3</xdr:col>
      <xdr:colOff>219075</xdr:colOff>
      <xdr:row>211</xdr:row>
      <xdr:rowOff>9525</xdr:rowOff>
    </xdr:from>
    <xdr:ext cx="1476375" cy="1905000"/>
    <xdr:pic>
      <xdr:nvPicPr>
        <xdr:cNvPr id="0" name="image582.png"/>
        <xdr:cNvPicPr preferRelativeResize="0"/>
      </xdr:nvPicPr>
      <xdr:blipFill>
        <a:blip cstate="print" r:embed="rId177"/>
        <a:stretch>
          <a:fillRect/>
        </a:stretch>
      </xdr:blipFill>
      <xdr:spPr>
        <a:prstGeom prst="rect">
          <a:avLst/>
        </a:prstGeom>
        <a:noFill/>
      </xdr:spPr>
    </xdr:pic>
    <xdr:clientData fLocksWithSheet="0"/>
  </xdr:oneCellAnchor>
  <xdr:oneCellAnchor>
    <xdr:from>
      <xdr:col>3</xdr:col>
      <xdr:colOff>152400</xdr:colOff>
      <xdr:row>212</xdr:row>
      <xdr:rowOff>123825</xdr:rowOff>
    </xdr:from>
    <xdr:ext cx="1333500" cy="1828800"/>
    <xdr:pic>
      <xdr:nvPicPr>
        <xdr:cNvPr id="0" name="image576.png"/>
        <xdr:cNvPicPr preferRelativeResize="0"/>
      </xdr:nvPicPr>
      <xdr:blipFill>
        <a:blip cstate="print" r:embed="rId178"/>
        <a:stretch>
          <a:fillRect/>
        </a:stretch>
      </xdr:blipFill>
      <xdr:spPr>
        <a:prstGeom prst="rect">
          <a:avLst/>
        </a:prstGeom>
        <a:noFill/>
      </xdr:spPr>
    </xdr:pic>
    <xdr:clientData fLocksWithSheet="0"/>
  </xdr:oneCellAnchor>
  <xdr:oneCellAnchor>
    <xdr:from>
      <xdr:col>3</xdr:col>
      <xdr:colOff>247650</xdr:colOff>
      <xdr:row>213</xdr:row>
      <xdr:rowOff>38100</xdr:rowOff>
    </xdr:from>
    <xdr:ext cx="1323975" cy="1609725"/>
    <xdr:pic>
      <xdr:nvPicPr>
        <xdr:cNvPr id="0" name="image594.png"/>
        <xdr:cNvPicPr preferRelativeResize="0"/>
      </xdr:nvPicPr>
      <xdr:blipFill>
        <a:blip cstate="print" r:embed="rId179"/>
        <a:stretch>
          <a:fillRect/>
        </a:stretch>
      </xdr:blipFill>
      <xdr:spPr>
        <a:prstGeom prst="rect">
          <a:avLst/>
        </a:prstGeom>
        <a:noFill/>
      </xdr:spPr>
    </xdr:pic>
    <xdr:clientData fLocksWithSheet="0"/>
  </xdr:oneCellAnchor>
  <xdr:oneCellAnchor>
    <xdr:from>
      <xdr:col>3</xdr:col>
      <xdr:colOff>123825</xdr:colOff>
      <xdr:row>214</xdr:row>
      <xdr:rowOff>38100</xdr:rowOff>
    </xdr:from>
    <xdr:ext cx="1238250" cy="1905000"/>
    <xdr:pic>
      <xdr:nvPicPr>
        <xdr:cNvPr id="0" name="image581.png"/>
        <xdr:cNvPicPr preferRelativeResize="0"/>
      </xdr:nvPicPr>
      <xdr:blipFill>
        <a:blip cstate="print" r:embed="rId180"/>
        <a:stretch>
          <a:fillRect/>
        </a:stretch>
      </xdr:blipFill>
      <xdr:spPr>
        <a:prstGeom prst="rect">
          <a:avLst/>
        </a:prstGeom>
        <a:noFill/>
      </xdr:spPr>
    </xdr:pic>
    <xdr:clientData fLocksWithSheet="0"/>
  </xdr:oneCellAnchor>
  <xdr:oneCellAnchor>
    <xdr:from>
      <xdr:col>3</xdr:col>
      <xdr:colOff>95250</xdr:colOff>
      <xdr:row>215</xdr:row>
      <xdr:rowOff>95250</xdr:rowOff>
    </xdr:from>
    <xdr:ext cx="1362075" cy="1714500"/>
    <xdr:pic>
      <xdr:nvPicPr>
        <xdr:cNvPr id="0" name="image590.png"/>
        <xdr:cNvPicPr preferRelativeResize="0"/>
      </xdr:nvPicPr>
      <xdr:blipFill>
        <a:blip cstate="print" r:embed="rId181"/>
        <a:stretch>
          <a:fillRect/>
        </a:stretch>
      </xdr:blipFill>
      <xdr:spPr>
        <a:prstGeom prst="rect">
          <a:avLst/>
        </a:prstGeom>
        <a:noFill/>
      </xdr:spPr>
    </xdr:pic>
    <xdr:clientData fLocksWithSheet="0"/>
  </xdr:oneCellAnchor>
  <xdr:oneCellAnchor>
    <xdr:from>
      <xdr:col>3</xdr:col>
      <xdr:colOff>152400</xdr:colOff>
      <xdr:row>217</xdr:row>
      <xdr:rowOff>76200</xdr:rowOff>
    </xdr:from>
    <xdr:ext cx="1400175" cy="1819275"/>
    <xdr:pic>
      <xdr:nvPicPr>
        <xdr:cNvPr id="0" name="image601.png"/>
        <xdr:cNvPicPr preferRelativeResize="0"/>
      </xdr:nvPicPr>
      <xdr:blipFill>
        <a:blip cstate="print" r:embed="rId182"/>
        <a:stretch>
          <a:fillRect/>
        </a:stretch>
      </xdr:blipFill>
      <xdr:spPr>
        <a:prstGeom prst="rect">
          <a:avLst/>
        </a:prstGeom>
        <a:noFill/>
      </xdr:spPr>
    </xdr:pic>
    <xdr:clientData fLocksWithSheet="0"/>
  </xdr:oneCellAnchor>
  <xdr:oneCellAnchor>
    <xdr:from>
      <xdr:col>3</xdr:col>
      <xdr:colOff>114300</xdr:colOff>
      <xdr:row>216</xdr:row>
      <xdr:rowOff>85725</xdr:rowOff>
    </xdr:from>
    <xdr:ext cx="1266825" cy="1981200"/>
    <xdr:pic>
      <xdr:nvPicPr>
        <xdr:cNvPr id="0" name="image581.png"/>
        <xdr:cNvPicPr preferRelativeResize="0"/>
      </xdr:nvPicPr>
      <xdr:blipFill>
        <a:blip cstate="print" r:embed="rId180"/>
        <a:stretch>
          <a:fillRect/>
        </a:stretch>
      </xdr:blipFill>
      <xdr:spPr>
        <a:prstGeom prst="rect">
          <a:avLst/>
        </a:prstGeom>
        <a:noFill/>
      </xdr:spPr>
    </xdr:pic>
    <xdr:clientData fLocksWithSheet="0"/>
  </xdr:oneCellAnchor>
  <xdr:oneCellAnchor>
    <xdr:from>
      <xdr:col>3</xdr:col>
      <xdr:colOff>276225</xdr:colOff>
      <xdr:row>218</xdr:row>
      <xdr:rowOff>57150</xdr:rowOff>
    </xdr:from>
    <xdr:ext cx="1162050" cy="1838325"/>
    <xdr:pic>
      <xdr:nvPicPr>
        <xdr:cNvPr id="0" name="image591.png"/>
        <xdr:cNvPicPr preferRelativeResize="0"/>
      </xdr:nvPicPr>
      <xdr:blipFill>
        <a:blip cstate="print" r:embed="rId183"/>
        <a:stretch>
          <a:fillRect/>
        </a:stretch>
      </xdr:blipFill>
      <xdr:spPr>
        <a:prstGeom prst="rect">
          <a:avLst/>
        </a:prstGeom>
        <a:noFill/>
      </xdr:spPr>
    </xdr:pic>
    <xdr:clientData fLocksWithSheet="0"/>
  </xdr:oneCellAnchor>
  <xdr:oneCellAnchor>
    <xdr:from>
      <xdr:col>3</xdr:col>
      <xdr:colOff>266700</xdr:colOff>
      <xdr:row>219</xdr:row>
      <xdr:rowOff>38100</xdr:rowOff>
    </xdr:from>
    <xdr:ext cx="1190625" cy="1800225"/>
    <xdr:pic>
      <xdr:nvPicPr>
        <xdr:cNvPr id="0" name="image604.png"/>
        <xdr:cNvPicPr preferRelativeResize="0"/>
      </xdr:nvPicPr>
      <xdr:blipFill>
        <a:blip cstate="print" r:embed="rId184"/>
        <a:stretch>
          <a:fillRect/>
        </a:stretch>
      </xdr:blipFill>
      <xdr:spPr>
        <a:prstGeom prst="rect">
          <a:avLst/>
        </a:prstGeom>
        <a:noFill/>
      </xdr:spPr>
    </xdr:pic>
    <xdr:clientData fLocksWithSheet="0"/>
  </xdr:oneCellAnchor>
  <xdr:oneCellAnchor>
    <xdr:from>
      <xdr:col>3</xdr:col>
      <xdr:colOff>266700</xdr:colOff>
      <xdr:row>220</xdr:row>
      <xdr:rowOff>66675</xdr:rowOff>
    </xdr:from>
    <xdr:ext cx="1209675" cy="1657350"/>
    <xdr:pic>
      <xdr:nvPicPr>
        <xdr:cNvPr id="0" name="image586.png"/>
        <xdr:cNvPicPr preferRelativeResize="0"/>
      </xdr:nvPicPr>
      <xdr:blipFill>
        <a:blip cstate="print" r:embed="rId185"/>
        <a:stretch>
          <a:fillRect/>
        </a:stretch>
      </xdr:blipFill>
      <xdr:spPr>
        <a:prstGeom prst="rect">
          <a:avLst/>
        </a:prstGeom>
        <a:noFill/>
      </xdr:spPr>
    </xdr:pic>
    <xdr:clientData fLocksWithSheet="0"/>
  </xdr:oneCellAnchor>
  <xdr:oneCellAnchor>
    <xdr:from>
      <xdr:col>3</xdr:col>
      <xdr:colOff>200025</xdr:colOff>
      <xdr:row>221</xdr:row>
      <xdr:rowOff>28575</xdr:rowOff>
    </xdr:from>
    <xdr:ext cx="1276350" cy="1876425"/>
    <xdr:pic>
      <xdr:nvPicPr>
        <xdr:cNvPr id="0" name="image602.png"/>
        <xdr:cNvPicPr preferRelativeResize="0"/>
      </xdr:nvPicPr>
      <xdr:blipFill>
        <a:blip cstate="print" r:embed="rId186"/>
        <a:stretch>
          <a:fillRect/>
        </a:stretch>
      </xdr:blipFill>
      <xdr:spPr>
        <a:prstGeom prst="rect">
          <a:avLst/>
        </a:prstGeom>
        <a:noFill/>
      </xdr:spPr>
    </xdr:pic>
    <xdr:clientData fLocksWithSheet="0"/>
  </xdr:oneCellAnchor>
  <xdr:oneCellAnchor>
    <xdr:from>
      <xdr:col>3</xdr:col>
      <xdr:colOff>361950</xdr:colOff>
      <xdr:row>222</xdr:row>
      <xdr:rowOff>38100</xdr:rowOff>
    </xdr:from>
    <xdr:ext cx="1085850" cy="1695450"/>
    <xdr:pic>
      <xdr:nvPicPr>
        <xdr:cNvPr id="0" name="image612.png"/>
        <xdr:cNvPicPr preferRelativeResize="0"/>
      </xdr:nvPicPr>
      <xdr:blipFill>
        <a:blip cstate="print" r:embed="rId187"/>
        <a:stretch>
          <a:fillRect/>
        </a:stretch>
      </xdr:blipFill>
      <xdr:spPr>
        <a:prstGeom prst="rect">
          <a:avLst/>
        </a:prstGeom>
        <a:noFill/>
      </xdr:spPr>
    </xdr:pic>
    <xdr:clientData fLocksWithSheet="0"/>
  </xdr:oneCellAnchor>
  <xdr:oneCellAnchor>
    <xdr:from>
      <xdr:col>3</xdr:col>
      <xdr:colOff>161925</xdr:colOff>
      <xdr:row>223</xdr:row>
      <xdr:rowOff>85725</xdr:rowOff>
    </xdr:from>
    <xdr:ext cx="1409700" cy="1447800"/>
    <xdr:pic>
      <xdr:nvPicPr>
        <xdr:cNvPr id="0" name="image588.png"/>
        <xdr:cNvPicPr preferRelativeResize="0"/>
      </xdr:nvPicPr>
      <xdr:blipFill>
        <a:blip cstate="print" r:embed="rId188"/>
        <a:stretch>
          <a:fillRect/>
        </a:stretch>
      </xdr:blipFill>
      <xdr:spPr>
        <a:prstGeom prst="rect">
          <a:avLst/>
        </a:prstGeom>
        <a:noFill/>
      </xdr:spPr>
    </xdr:pic>
    <xdr:clientData fLocksWithSheet="0"/>
  </xdr:oneCellAnchor>
  <xdr:oneCellAnchor>
    <xdr:from>
      <xdr:col>3</xdr:col>
      <xdr:colOff>342900</xdr:colOff>
      <xdr:row>224</xdr:row>
      <xdr:rowOff>104775</xdr:rowOff>
    </xdr:from>
    <xdr:ext cx="962025" cy="1495425"/>
    <xdr:pic>
      <xdr:nvPicPr>
        <xdr:cNvPr id="0" name="image620.png"/>
        <xdr:cNvPicPr preferRelativeResize="0"/>
      </xdr:nvPicPr>
      <xdr:blipFill>
        <a:blip cstate="print" r:embed="rId189"/>
        <a:stretch>
          <a:fillRect/>
        </a:stretch>
      </xdr:blipFill>
      <xdr:spPr>
        <a:prstGeom prst="rect">
          <a:avLst/>
        </a:prstGeom>
        <a:noFill/>
      </xdr:spPr>
    </xdr:pic>
    <xdr:clientData fLocksWithSheet="0"/>
  </xdr:oneCellAnchor>
  <xdr:oneCellAnchor>
    <xdr:from>
      <xdr:col>3</xdr:col>
      <xdr:colOff>314325</xdr:colOff>
      <xdr:row>225</xdr:row>
      <xdr:rowOff>9525</xdr:rowOff>
    </xdr:from>
    <xdr:ext cx="1066800" cy="1638300"/>
    <xdr:pic>
      <xdr:nvPicPr>
        <xdr:cNvPr id="0" name="image620.png"/>
        <xdr:cNvPicPr preferRelativeResize="0"/>
      </xdr:nvPicPr>
      <xdr:blipFill>
        <a:blip cstate="print" r:embed="rId189"/>
        <a:stretch>
          <a:fillRect/>
        </a:stretch>
      </xdr:blipFill>
      <xdr:spPr>
        <a:prstGeom prst="rect">
          <a:avLst/>
        </a:prstGeom>
        <a:noFill/>
      </xdr:spPr>
    </xdr:pic>
    <xdr:clientData fLocksWithSheet="0"/>
  </xdr:oneCellAnchor>
  <xdr:oneCellAnchor>
    <xdr:from>
      <xdr:col>3</xdr:col>
      <xdr:colOff>247650</xdr:colOff>
      <xdr:row>226</xdr:row>
      <xdr:rowOff>76200</xdr:rowOff>
    </xdr:from>
    <xdr:ext cx="1076325" cy="1524000"/>
    <xdr:pic>
      <xdr:nvPicPr>
        <xdr:cNvPr id="0" name="image587.png"/>
        <xdr:cNvPicPr preferRelativeResize="0"/>
      </xdr:nvPicPr>
      <xdr:blipFill>
        <a:blip cstate="print" r:embed="rId190"/>
        <a:stretch>
          <a:fillRect/>
        </a:stretch>
      </xdr:blipFill>
      <xdr:spPr>
        <a:prstGeom prst="rect">
          <a:avLst/>
        </a:prstGeom>
        <a:noFill/>
      </xdr:spPr>
    </xdr:pic>
    <xdr:clientData fLocksWithSheet="0"/>
  </xdr:oneCellAnchor>
  <xdr:oneCellAnchor>
    <xdr:from>
      <xdr:col>3</xdr:col>
      <xdr:colOff>266700</xdr:colOff>
      <xdr:row>227</xdr:row>
      <xdr:rowOff>95250</xdr:rowOff>
    </xdr:from>
    <xdr:ext cx="1057275" cy="1514475"/>
    <xdr:pic>
      <xdr:nvPicPr>
        <xdr:cNvPr id="0" name="image587.png"/>
        <xdr:cNvPicPr preferRelativeResize="0"/>
      </xdr:nvPicPr>
      <xdr:blipFill>
        <a:blip cstate="print" r:embed="rId190"/>
        <a:stretch>
          <a:fillRect/>
        </a:stretch>
      </xdr:blipFill>
      <xdr:spPr>
        <a:prstGeom prst="rect">
          <a:avLst/>
        </a:prstGeom>
        <a:noFill/>
      </xdr:spPr>
    </xdr:pic>
    <xdr:clientData fLocksWithSheet="0"/>
  </xdr:oneCellAnchor>
  <xdr:oneCellAnchor>
    <xdr:from>
      <xdr:col>3</xdr:col>
      <xdr:colOff>257175</xdr:colOff>
      <xdr:row>228</xdr:row>
      <xdr:rowOff>76200</xdr:rowOff>
    </xdr:from>
    <xdr:ext cx="1323975" cy="2028825"/>
    <xdr:pic>
      <xdr:nvPicPr>
        <xdr:cNvPr id="0" name="image607.png"/>
        <xdr:cNvPicPr preferRelativeResize="0"/>
      </xdr:nvPicPr>
      <xdr:blipFill>
        <a:blip cstate="print" r:embed="rId191"/>
        <a:stretch>
          <a:fillRect/>
        </a:stretch>
      </xdr:blipFill>
      <xdr:spPr>
        <a:prstGeom prst="rect">
          <a:avLst/>
        </a:prstGeom>
        <a:noFill/>
      </xdr:spPr>
    </xdr:pic>
    <xdr:clientData fLocksWithSheet="0"/>
  </xdr:oneCellAnchor>
  <xdr:oneCellAnchor>
    <xdr:from>
      <xdr:col>3</xdr:col>
      <xdr:colOff>333375</xdr:colOff>
      <xdr:row>229</xdr:row>
      <xdr:rowOff>47625</xdr:rowOff>
    </xdr:from>
    <xdr:ext cx="971550" cy="1524000"/>
    <xdr:pic>
      <xdr:nvPicPr>
        <xdr:cNvPr id="0" name="image607.png"/>
        <xdr:cNvPicPr preferRelativeResize="0"/>
      </xdr:nvPicPr>
      <xdr:blipFill>
        <a:blip cstate="print" r:embed="rId191"/>
        <a:stretch>
          <a:fillRect/>
        </a:stretch>
      </xdr:blipFill>
      <xdr:spPr>
        <a:prstGeom prst="rect">
          <a:avLst/>
        </a:prstGeom>
        <a:noFill/>
      </xdr:spPr>
    </xdr:pic>
    <xdr:clientData fLocksWithSheet="0"/>
  </xdr:oneCellAnchor>
  <xdr:oneCellAnchor>
    <xdr:from>
      <xdr:col>3</xdr:col>
      <xdr:colOff>304800</xdr:colOff>
      <xdr:row>230</xdr:row>
      <xdr:rowOff>76200</xdr:rowOff>
    </xdr:from>
    <xdr:ext cx="1000125" cy="1619250"/>
    <xdr:pic>
      <xdr:nvPicPr>
        <xdr:cNvPr id="0" name="image592.png"/>
        <xdr:cNvPicPr preferRelativeResize="0"/>
      </xdr:nvPicPr>
      <xdr:blipFill>
        <a:blip cstate="print" r:embed="rId192"/>
        <a:stretch>
          <a:fillRect/>
        </a:stretch>
      </xdr:blipFill>
      <xdr:spPr>
        <a:prstGeom prst="rect">
          <a:avLst/>
        </a:prstGeom>
        <a:noFill/>
      </xdr:spPr>
    </xdr:pic>
    <xdr:clientData fLocksWithSheet="0"/>
  </xdr:oneCellAnchor>
  <xdr:oneCellAnchor>
    <xdr:from>
      <xdr:col>3</xdr:col>
      <xdr:colOff>400050</xdr:colOff>
      <xdr:row>231</xdr:row>
      <xdr:rowOff>104775</xdr:rowOff>
    </xdr:from>
    <xdr:ext cx="923925" cy="1581150"/>
    <xdr:pic>
      <xdr:nvPicPr>
        <xdr:cNvPr id="0" name="image608.png"/>
        <xdr:cNvPicPr preferRelativeResize="0"/>
      </xdr:nvPicPr>
      <xdr:blipFill>
        <a:blip cstate="print" r:embed="rId193"/>
        <a:stretch>
          <a:fillRect/>
        </a:stretch>
      </xdr:blipFill>
      <xdr:spPr>
        <a:prstGeom prst="rect">
          <a:avLst/>
        </a:prstGeom>
        <a:noFill/>
      </xdr:spPr>
    </xdr:pic>
    <xdr:clientData fLocksWithSheet="0"/>
  </xdr:oneCellAnchor>
  <xdr:oneCellAnchor>
    <xdr:from>
      <xdr:col>3</xdr:col>
      <xdr:colOff>323850</xdr:colOff>
      <xdr:row>232</xdr:row>
      <xdr:rowOff>57150</xdr:rowOff>
    </xdr:from>
    <xdr:ext cx="1181100" cy="1771650"/>
    <xdr:pic>
      <xdr:nvPicPr>
        <xdr:cNvPr id="0" name="image641.png"/>
        <xdr:cNvPicPr preferRelativeResize="0"/>
      </xdr:nvPicPr>
      <xdr:blipFill>
        <a:blip cstate="print" r:embed="rId194"/>
        <a:stretch>
          <a:fillRect/>
        </a:stretch>
      </xdr:blipFill>
      <xdr:spPr>
        <a:prstGeom prst="rect">
          <a:avLst/>
        </a:prstGeom>
        <a:noFill/>
      </xdr:spPr>
    </xdr:pic>
    <xdr:clientData fLocksWithSheet="0"/>
  </xdr:oneCellAnchor>
  <xdr:oneCellAnchor>
    <xdr:from>
      <xdr:col>3</xdr:col>
      <xdr:colOff>323850</xdr:colOff>
      <xdr:row>233</xdr:row>
      <xdr:rowOff>200025</xdr:rowOff>
    </xdr:from>
    <xdr:ext cx="1143000" cy="1724025"/>
    <xdr:pic>
      <xdr:nvPicPr>
        <xdr:cNvPr id="0" name="image633.png"/>
        <xdr:cNvPicPr preferRelativeResize="0"/>
      </xdr:nvPicPr>
      <xdr:blipFill>
        <a:blip cstate="print" r:embed="rId195"/>
        <a:stretch>
          <a:fillRect/>
        </a:stretch>
      </xdr:blipFill>
      <xdr:spPr>
        <a:prstGeom prst="rect">
          <a:avLst/>
        </a:prstGeom>
        <a:noFill/>
      </xdr:spPr>
    </xdr:pic>
    <xdr:clientData fLocksWithSheet="0"/>
  </xdr:oneCellAnchor>
  <xdr:oneCellAnchor>
    <xdr:from>
      <xdr:col>3</xdr:col>
      <xdr:colOff>514350</xdr:colOff>
      <xdr:row>235</xdr:row>
      <xdr:rowOff>19050</xdr:rowOff>
    </xdr:from>
    <xdr:ext cx="914400" cy="1476375"/>
    <xdr:pic>
      <xdr:nvPicPr>
        <xdr:cNvPr id="0" name="image610.png"/>
        <xdr:cNvPicPr preferRelativeResize="0"/>
      </xdr:nvPicPr>
      <xdr:blipFill>
        <a:blip cstate="print" r:embed="rId196"/>
        <a:stretch>
          <a:fillRect/>
        </a:stretch>
      </xdr:blipFill>
      <xdr:spPr>
        <a:prstGeom prst="rect">
          <a:avLst/>
        </a:prstGeom>
        <a:noFill/>
      </xdr:spPr>
    </xdr:pic>
    <xdr:clientData fLocksWithSheet="0"/>
  </xdr:oneCellAnchor>
  <xdr:oneCellAnchor>
    <xdr:from>
      <xdr:col>3</xdr:col>
      <xdr:colOff>314325</xdr:colOff>
      <xdr:row>236</xdr:row>
      <xdr:rowOff>47625</xdr:rowOff>
    </xdr:from>
    <xdr:ext cx="838200" cy="1285875"/>
    <xdr:pic>
      <xdr:nvPicPr>
        <xdr:cNvPr id="0" name="image597.png"/>
        <xdr:cNvPicPr preferRelativeResize="0"/>
      </xdr:nvPicPr>
      <xdr:blipFill>
        <a:blip cstate="print" r:embed="rId197"/>
        <a:stretch>
          <a:fillRect/>
        </a:stretch>
      </xdr:blipFill>
      <xdr:spPr>
        <a:prstGeom prst="rect">
          <a:avLst/>
        </a:prstGeom>
        <a:noFill/>
      </xdr:spPr>
    </xdr:pic>
    <xdr:clientData fLocksWithSheet="0"/>
  </xdr:oneCellAnchor>
  <xdr:oneCellAnchor>
    <xdr:from>
      <xdr:col>3</xdr:col>
      <xdr:colOff>238125</xdr:colOff>
      <xdr:row>237</xdr:row>
      <xdr:rowOff>66675</xdr:rowOff>
    </xdr:from>
    <xdr:ext cx="1085850" cy="1657350"/>
    <xdr:pic>
      <xdr:nvPicPr>
        <xdr:cNvPr id="0" name="image597.png"/>
        <xdr:cNvPicPr preferRelativeResize="0"/>
      </xdr:nvPicPr>
      <xdr:blipFill>
        <a:blip cstate="print" r:embed="rId197"/>
        <a:stretch>
          <a:fillRect/>
        </a:stretch>
      </xdr:blipFill>
      <xdr:spPr>
        <a:prstGeom prst="rect">
          <a:avLst/>
        </a:prstGeom>
        <a:noFill/>
      </xdr:spPr>
    </xdr:pic>
    <xdr:clientData fLocksWithSheet="0"/>
  </xdr:oneCellAnchor>
  <xdr:oneCellAnchor>
    <xdr:from>
      <xdr:col>3</xdr:col>
      <xdr:colOff>171450</xdr:colOff>
      <xdr:row>238</xdr:row>
      <xdr:rowOff>85725</xdr:rowOff>
    </xdr:from>
    <xdr:ext cx="1171575" cy="1647825"/>
    <xdr:pic>
      <xdr:nvPicPr>
        <xdr:cNvPr descr="Silla operativa BM-7020 | Ergonomic" id="0" name="image600.png"/>
        <xdr:cNvPicPr preferRelativeResize="0"/>
      </xdr:nvPicPr>
      <xdr:blipFill>
        <a:blip cstate="print" r:embed="rId198"/>
        <a:stretch>
          <a:fillRect/>
        </a:stretch>
      </xdr:blipFill>
      <xdr:spPr>
        <a:prstGeom prst="rect">
          <a:avLst/>
        </a:prstGeom>
        <a:noFill/>
      </xdr:spPr>
    </xdr:pic>
    <xdr:clientData fLocksWithSheet="0"/>
  </xdr:oneCellAnchor>
  <xdr:oneCellAnchor>
    <xdr:from>
      <xdr:col>3</xdr:col>
      <xdr:colOff>304800</xdr:colOff>
      <xdr:row>239</xdr:row>
      <xdr:rowOff>66675</xdr:rowOff>
    </xdr:from>
    <xdr:ext cx="981075" cy="1419225"/>
    <xdr:pic>
      <xdr:nvPicPr>
        <xdr:cNvPr id="0" name="image628.png"/>
        <xdr:cNvPicPr preferRelativeResize="0"/>
      </xdr:nvPicPr>
      <xdr:blipFill>
        <a:blip cstate="print" r:embed="rId199"/>
        <a:stretch>
          <a:fillRect/>
        </a:stretch>
      </xdr:blipFill>
      <xdr:spPr>
        <a:prstGeom prst="rect">
          <a:avLst/>
        </a:prstGeom>
        <a:noFill/>
      </xdr:spPr>
    </xdr:pic>
    <xdr:clientData fLocksWithSheet="0"/>
  </xdr:oneCellAnchor>
  <xdr:oneCellAnchor>
    <xdr:from>
      <xdr:col>3</xdr:col>
      <xdr:colOff>219075</xdr:colOff>
      <xdr:row>240</xdr:row>
      <xdr:rowOff>38100</xdr:rowOff>
    </xdr:from>
    <xdr:ext cx="1314450" cy="1571625"/>
    <xdr:pic>
      <xdr:nvPicPr>
        <xdr:cNvPr id="0" name="image605.png"/>
        <xdr:cNvPicPr preferRelativeResize="0"/>
      </xdr:nvPicPr>
      <xdr:blipFill>
        <a:blip cstate="print" r:embed="rId200"/>
        <a:stretch>
          <a:fillRect/>
        </a:stretch>
      </xdr:blipFill>
      <xdr:spPr>
        <a:prstGeom prst="rect">
          <a:avLst/>
        </a:prstGeom>
        <a:noFill/>
      </xdr:spPr>
    </xdr:pic>
    <xdr:clientData fLocksWithSheet="0"/>
  </xdr:oneCellAnchor>
  <xdr:oneCellAnchor>
    <xdr:from>
      <xdr:col>3</xdr:col>
      <xdr:colOff>342900</xdr:colOff>
      <xdr:row>241</xdr:row>
      <xdr:rowOff>47625</xdr:rowOff>
    </xdr:from>
    <xdr:ext cx="1190625" cy="1562100"/>
    <xdr:pic>
      <xdr:nvPicPr>
        <xdr:cNvPr id="0" name="image605.png"/>
        <xdr:cNvPicPr preferRelativeResize="0"/>
      </xdr:nvPicPr>
      <xdr:blipFill>
        <a:blip cstate="print" r:embed="rId200"/>
        <a:stretch>
          <a:fillRect/>
        </a:stretch>
      </xdr:blipFill>
      <xdr:spPr>
        <a:prstGeom prst="rect">
          <a:avLst/>
        </a:prstGeom>
        <a:noFill/>
      </xdr:spPr>
    </xdr:pic>
    <xdr:clientData fLocksWithSheet="0"/>
  </xdr:oneCellAnchor>
  <xdr:oneCellAnchor>
    <xdr:from>
      <xdr:col>3</xdr:col>
      <xdr:colOff>200025</xdr:colOff>
      <xdr:row>242</xdr:row>
      <xdr:rowOff>114300</xdr:rowOff>
    </xdr:from>
    <xdr:ext cx="1143000" cy="1866900"/>
    <xdr:pic>
      <xdr:nvPicPr>
        <xdr:cNvPr id="0" name="image603.png"/>
        <xdr:cNvPicPr preferRelativeResize="0"/>
      </xdr:nvPicPr>
      <xdr:blipFill>
        <a:blip cstate="print" r:embed="rId201"/>
        <a:stretch>
          <a:fillRect/>
        </a:stretch>
      </xdr:blipFill>
      <xdr:spPr>
        <a:prstGeom prst="rect">
          <a:avLst/>
        </a:prstGeom>
        <a:noFill/>
      </xdr:spPr>
    </xdr:pic>
    <xdr:clientData fLocksWithSheet="0"/>
  </xdr:oneCellAnchor>
  <xdr:oneCellAnchor>
    <xdr:from>
      <xdr:col>3</xdr:col>
      <xdr:colOff>247650</xdr:colOff>
      <xdr:row>243</xdr:row>
      <xdr:rowOff>104775</xdr:rowOff>
    </xdr:from>
    <xdr:ext cx="971550" cy="1657350"/>
    <xdr:pic>
      <xdr:nvPicPr>
        <xdr:cNvPr id="0" name="image622.png"/>
        <xdr:cNvPicPr preferRelativeResize="0"/>
      </xdr:nvPicPr>
      <xdr:blipFill>
        <a:blip cstate="print" r:embed="rId202"/>
        <a:stretch>
          <a:fillRect/>
        </a:stretch>
      </xdr:blipFill>
      <xdr:spPr>
        <a:prstGeom prst="rect">
          <a:avLst/>
        </a:prstGeom>
        <a:noFill/>
      </xdr:spPr>
    </xdr:pic>
    <xdr:clientData fLocksWithSheet="0"/>
  </xdr:oneCellAnchor>
  <xdr:oneCellAnchor>
    <xdr:from>
      <xdr:col>3</xdr:col>
      <xdr:colOff>142875</xdr:colOff>
      <xdr:row>245</xdr:row>
      <xdr:rowOff>295275</xdr:rowOff>
    </xdr:from>
    <xdr:ext cx="1619250" cy="2190750"/>
    <xdr:pic>
      <xdr:nvPicPr>
        <xdr:cNvPr id="0" name="image606.png"/>
        <xdr:cNvPicPr preferRelativeResize="0"/>
      </xdr:nvPicPr>
      <xdr:blipFill>
        <a:blip cstate="print" r:embed="rId203"/>
        <a:stretch>
          <a:fillRect/>
        </a:stretch>
      </xdr:blipFill>
      <xdr:spPr>
        <a:prstGeom prst="rect">
          <a:avLst/>
        </a:prstGeom>
        <a:noFill/>
      </xdr:spPr>
    </xdr:pic>
    <xdr:clientData fLocksWithSheet="0"/>
  </xdr:oneCellAnchor>
  <xdr:oneCellAnchor>
    <xdr:from>
      <xdr:col>3</xdr:col>
      <xdr:colOff>104775</xdr:colOff>
      <xdr:row>244</xdr:row>
      <xdr:rowOff>66675</xdr:rowOff>
    </xdr:from>
    <xdr:ext cx="1295400" cy="1733550"/>
    <xdr:pic>
      <xdr:nvPicPr>
        <xdr:cNvPr id="0" name="image606.png"/>
        <xdr:cNvPicPr preferRelativeResize="0"/>
      </xdr:nvPicPr>
      <xdr:blipFill>
        <a:blip cstate="print" r:embed="rId203"/>
        <a:stretch>
          <a:fillRect/>
        </a:stretch>
      </xdr:blipFill>
      <xdr:spPr>
        <a:prstGeom prst="rect">
          <a:avLst/>
        </a:prstGeom>
        <a:noFill/>
      </xdr:spPr>
    </xdr:pic>
    <xdr:clientData fLocksWithSheet="0"/>
  </xdr:oneCellAnchor>
  <xdr:oneCellAnchor>
    <xdr:from>
      <xdr:col>3</xdr:col>
      <xdr:colOff>247650</xdr:colOff>
      <xdr:row>247</xdr:row>
      <xdr:rowOff>304800</xdr:rowOff>
    </xdr:from>
    <xdr:ext cx="1438275" cy="2190750"/>
    <xdr:pic>
      <xdr:nvPicPr>
        <xdr:cNvPr id="0" name="image623.png"/>
        <xdr:cNvPicPr preferRelativeResize="0"/>
      </xdr:nvPicPr>
      <xdr:blipFill>
        <a:blip cstate="print" r:embed="rId204"/>
        <a:stretch>
          <a:fillRect/>
        </a:stretch>
      </xdr:blipFill>
      <xdr:spPr>
        <a:prstGeom prst="rect">
          <a:avLst/>
        </a:prstGeom>
        <a:noFill/>
      </xdr:spPr>
    </xdr:pic>
    <xdr:clientData fLocksWithSheet="0"/>
  </xdr:oneCellAnchor>
  <xdr:oneCellAnchor>
    <xdr:from>
      <xdr:col>3</xdr:col>
      <xdr:colOff>200025</xdr:colOff>
      <xdr:row>246</xdr:row>
      <xdr:rowOff>266700</xdr:rowOff>
    </xdr:from>
    <xdr:ext cx="1485900" cy="2371725"/>
    <xdr:pic>
      <xdr:nvPicPr>
        <xdr:cNvPr id="0" name="image657.png"/>
        <xdr:cNvPicPr preferRelativeResize="0"/>
      </xdr:nvPicPr>
      <xdr:blipFill>
        <a:blip cstate="print" r:embed="rId205"/>
        <a:stretch>
          <a:fillRect/>
        </a:stretch>
      </xdr:blipFill>
      <xdr:spPr>
        <a:prstGeom prst="rect">
          <a:avLst/>
        </a:prstGeom>
        <a:noFill/>
      </xdr:spPr>
    </xdr:pic>
    <xdr:clientData fLocksWithSheet="0"/>
  </xdr:oneCellAnchor>
  <xdr:oneCellAnchor>
    <xdr:from>
      <xdr:col>3</xdr:col>
      <xdr:colOff>95250</xdr:colOff>
      <xdr:row>248</xdr:row>
      <xdr:rowOff>276225</xdr:rowOff>
    </xdr:from>
    <xdr:ext cx="1638300" cy="2171700"/>
    <xdr:pic>
      <xdr:nvPicPr>
        <xdr:cNvPr id="0" name="image609.png"/>
        <xdr:cNvPicPr preferRelativeResize="0"/>
      </xdr:nvPicPr>
      <xdr:blipFill>
        <a:blip cstate="print" r:embed="rId206"/>
        <a:stretch>
          <a:fillRect/>
        </a:stretch>
      </xdr:blipFill>
      <xdr:spPr>
        <a:prstGeom prst="rect">
          <a:avLst/>
        </a:prstGeom>
        <a:noFill/>
      </xdr:spPr>
    </xdr:pic>
    <xdr:clientData fLocksWithSheet="0"/>
  </xdr:oneCellAnchor>
  <xdr:oneCellAnchor>
    <xdr:from>
      <xdr:col>3</xdr:col>
      <xdr:colOff>104775</xdr:colOff>
      <xdr:row>250</xdr:row>
      <xdr:rowOff>352425</xdr:rowOff>
    </xdr:from>
    <xdr:ext cx="1657350" cy="2305050"/>
    <xdr:pic>
      <xdr:nvPicPr>
        <xdr:cNvPr id="0" name="image611.png"/>
        <xdr:cNvPicPr preferRelativeResize="0"/>
      </xdr:nvPicPr>
      <xdr:blipFill>
        <a:blip cstate="print" r:embed="rId207"/>
        <a:stretch>
          <a:fillRect/>
        </a:stretch>
      </xdr:blipFill>
      <xdr:spPr>
        <a:prstGeom prst="rect">
          <a:avLst/>
        </a:prstGeom>
        <a:noFill/>
      </xdr:spPr>
    </xdr:pic>
    <xdr:clientData fLocksWithSheet="0"/>
  </xdr:oneCellAnchor>
  <xdr:oneCellAnchor>
    <xdr:from>
      <xdr:col>3</xdr:col>
      <xdr:colOff>180975</xdr:colOff>
      <xdr:row>251</xdr:row>
      <xdr:rowOff>381000</xdr:rowOff>
    </xdr:from>
    <xdr:ext cx="1428750" cy="2181225"/>
    <xdr:pic>
      <xdr:nvPicPr>
        <xdr:cNvPr id="0" name="image626.png"/>
        <xdr:cNvPicPr preferRelativeResize="0"/>
      </xdr:nvPicPr>
      <xdr:blipFill>
        <a:blip cstate="print" r:embed="rId208"/>
        <a:stretch>
          <a:fillRect/>
        </a:stretch>
      </xdr:blipFill>
      <xdr:spPr>
        <a:prstGeom prst="rect">
          <a:avLst/>
        </a:prstGeom>
        <a:noFill/>
      </xdr:spPr>
    </xdr:pic>
    <xdr:clientData fLocksWithSheet="0"/>
  </xdr:oneCellAnchor>
  <xdr:oneCellAnchor>
    <xdr:from>
      <xdr:col>3</xdr:col>
      <xdr:colOff>104775</xdr:colOff>
      <xdr:row>249</xdr:row>
      <xdr:rowOff>238125</xdr:rowOff>
    </xdr:from>
    <xdr:ext cx="1657350" cy="2457450"/>
    <xdr:pic>
      <xdr:nvPicPr>
        <xdr:cNvPr id="0" name="image613.png"/>
        <xdr:cNvPicPr preferRelativeResize="0"/>
      </xdr:nvPicPr>
      <xdr:blipFill>
        <a:blip cstate="print" r:embed="rId209"/>
        <a:stretch>
          <a:fillRect/>
        </a:stretch>
      </xdr:blipFill>
      <xdr:spPr>
        <a:prstGeom prst="rect">
          <a:avLst/>
        </a:prstGeom>
        <a:noFill/>
      </xdr:spPr>
    </xdr:pic>
    <xdr:clientData fLocksWithSheet="0"/>
  </xdr:oneCellAnchor>
  <xdr:oneCellAnchor>
    <xdr:from>
      <xdr:col>3</xdr:col>
      <xdr:colOff>228600</xdr:colOff>
      <xdr:row>252</xdr:row>
      <xdr:rowOff>114300</xdr:rowOff>
    </xdr:from>
    <xdr:ext cx="1266825" cy="1895475"/>
    <xdr:pic>
      <xdr:nvPicPr>
        <xdr:cNvPr id="0" name="image613.png"/>
        <xdr:cNvPicPr preferRelativeResize="0"/>
      </xdr:nvPicPr>
      <xdr:blipFill>
        <a:blip cstate="print" r:embed="rId209"/>
        <a:stretch>
          <a:fillRect/>
        </a:stretch>
      </xdr:blipFill>
      <xdr:spPr>
        <a:prstGeom prst="rect">
          <a:avLst/>
        </a:prstGeom>
        <a:noFill/>
      </xdr:spPr>
    </xdr:pic>
    <xdr:clientData fLocksWithSheet="0"/>
  </xdr:oneCellAnchor>
  <xdr:oneCellAnchor>
    <xdr:from>
      <xdr:col>3</xdr:col>
      <xdr:colOff>190500</xdr:colOff>
      <xdr:row>253</xdr:row>
      <xdr:rowOff>76200</xdr:rowOff>
    </xdr:from>
    <xdr:ext cx="1343025" cy="1790700"/>
    <xdr:pic>
      <xdr:nvPicPr>
        <xdr:cNvPr id="0" name="image611.png"/>
        <xdr:cNvPicPr preferRelativeResize="0"/>
      </xdr:nvPicPr>
      <xdr:blipFill>
        <a:blip cstate="print" r:embed="rId207"/>
        <a:stretch>
          <a:fillRect/>
        </a:stretch>
      </xdr:blipFill>
      <xdr:spPr>
        <a:prstGeom prst="rect">
          <a:avLst/>
        </a:prstGeom>
        <a:noFill/>
      </xdr:spPr>
    </xdr:pic>
    <xdr:clientData fLocksWithSheet="0"/>
  </xdr:oneCellAnchor>
  <xdr:oneCellAnchor>
    <xdr:from>
      <xdr:col>3</xdr:col>
      <xdr:colOff>228600</xdr:colOff>
      <xdr:row>254</xdr:row>
      <xdr:rowOff>152400</xdr:rowOff>
    </xdr:from>
    <xdr:ext cx="1152525" cy="1762125"/>
    <xdr:pic>
      <xdr:nvPicPr>
        <xdr:cNvPr id="0" name="image614.png"/>
        <xdr:cNvPicPr preferRelativeResize="0"/>
      </xdr:nvPicPr>
      <xdr:blipFill>
        <a:blip cstate="print" r:embed="rId210"/>
        <a:stretch>
          <a:fillRect/>
        </a:stretch>
      </xdr:blipFill>
      <xdr:spPr>
        <a:prstGeom prst="rect">
          <a:avLst/>
        </a:prstGeom>
        <a:noFill/>
      </xdr:spPr>
    </xdr:pic>
    <xdr:clientData fLocksWithSheet="0"/>
  </xdr:oneCellAnchor>
  <xdr:oneCellAnchor>
    <xdr:from>
      <xdr:col>3</xdr:col>
      <xdr:colOff>228600</xdr:colOff>
      <xdr:row>255</xdr:row>
      <xdr:rowOff>123825</xdr:rowOff>
    </xdr:from>
    <xdr:ext cx="1219200" cy="1676400"/>
    <xdr:pic>
      <xdr:nvPicPr>
        <xdr:cNvPr id="0" name="image625.png"/>
        <xdr:cNvPicPr preferRelativeResize="0"/>
      </xdr:nvPicPr>
      <xdr:blipFill>
        <a:blip cstate="print" r:embed="rId211"/>
        <a:stretch>
          <a:fillRect/>
        </a:stretch>
      </xdr:blipFill>
      <xdr:spPr>
        <a:prstGeom prst="rect">
          <a:avLst/>
        </a:prstGeom>
        <a:noFill/>
      </xdr:spPr>
    </xdr:pic>
    <xdr:clientData fLocksWithSheet="0"/>
  </xdr:oneCellAnchor>
  <xdr:oneCellAnchor>
    <xdr:from>
      <xdr:col>3</xdr:col>
      <xdr:colOff>523875</xdr:colOff>
      <xdr:row>256</xdr:row>
      <xdr:rowOff>95250</xdr:rowOff>
    </xdr:from>
    <xdr:ext cx="933450" cy="1514475"/>
    <xdr:pic>
      <xdr:nvPicPr>
        <xdr:cNvPr id="0" name="image615.png"/>
        <xdr:cNvPicPr preferRelativeResize="0"/>
      </xdr:nvPicPr>
      <xdr:blipFill>
        <a:blip cstate="print" r:embed="rId212"/>
        <a:stretch>
          <a:fillRect/>
        </a:stretch>
      </xdr:blipFill>
      <xdr:spPr>
        <a:prstGeom prst="rect">
          <a:avLst/>
        </a:prstGeom>
        <a:noFill/>
      </xdr:spPr>
    </xdr:pic>
    <xdr:clientData fLocksWithSheet="0"/>
  </xdr:oneCellAnchor>
  <xdr:oneCellAnchor>
    <xdr:from>
      <xdr:col>3</xdr:col>
      <xdr:colOff>285750</xdr:colOff>
      <xdr:row>257</xdr:row>
      <xdr:rowOff>76200</xdr:rowOff>
    </xdr:from>
    <xdr:ext cx="1104900" cy="1762125"/>
    <xdr:pic>
      <xdr:nvPicPr>
        <xdr:cNvPr id="0" name="image616.png"/>
        <xdr:cNvPicPr preferRelativeResize="0"/>
      </xdr:nvPicPr>
      <xdr:blipFill>
        <a:blip cstate="print" r:embed="rId213"/>
        <a:stretch>
          <a:fillRect/>
        </a:stretch>
      </xdr:blipFill>
      <xdr:spPr>
        <a:prstGeom prst="rect">
          <a:avLst/>
        </a:prstGeom>
        <a:noFill/>
      </xdr:spPr>
    </xdr:pic>
    <xdr:clientData fLocksWithSheet="0"/>
  </xdr:oneCellAnchor>
  <xdr:oneCellAnchor>
    <xdr:from>
      <xdr:col>3</xdr:col>
      <xdr:colOff>228600</xdr:colOff>
      <xdr:row>258</xdr:row>
      <xdr:rowOff>114300</xdr:rowOff>
    </xdr:from>
    <xdr:ext cx="1209675" cy="1609725"/>
    <xdr:pic>
      <xdr:nvPicPr>
        <xdr:cNvPr id="0" name="image619.png"/>
        <xdr:cNvPicPr preferRelativeResize="0"/>
      </xdr:nvPicPr>
      <xdr:blipFill>
        <a:blip cstate="print" r:embed="rId214"/>
        <a:stretch>
          <a:fillRect/>
        </a:stretch>
      </xdr:blipFill>
      <xdr:spPr>
        <a:prstGeom prst="rect">
          <a:avLst/>
        </a:prstGeom>
        <a:noFill/>
      </xdr:spPr>
    </xdr:pic>
    <xdr:clientData fLocksWithSheet="0"/>
  </xdr:oneCellAnchor>
  <xdr:oneCellAnchor>
    <xdr:from>
      <xdr:col>3</xdr:col>
      <xdr:colOff>381000</xdr:colOff>
      <xdr:row>259</xdr:row>
      <xdr:rowOff>85725</xdr:rowOff>
    </xdr:from>
    <xdr:ext cx="1057275" cy="1809750"/>
    <xdr:pic>
      <xdr:nvPicPr>
        <xdr:cNvPr id="0" name="image634.png"/>
        <xdr:cNvPicPr preferRelativeResize="0"/>
      </xdr:nvPicPr>
      <xdr:blipFill>
        <a:blip cstate="print" r:embed="rId215"/>
        <a:stretch>
          <a:fillRect/>
        </a:stretch>
      </xdr:blipFill>
      <xdr:spPr>
        <a:prstGeom prst="rect">
          <a:avLst/>
        </a:prstGeom>
        <a:noFill/>
      </xdr:spPr>
    </xdr:pic>
    <xdr:clientData fLocksWithSheet="0"/>
  </xdr:oneCellAnchor>
  <xdr:oneCellAnchor>
    <xdr:from>
      <xdr:col>3</xdr:col>
      <xdr:colOff>447675</xdr:colOff>
      <xdr:row>119</xdr:row>
      <xdr:rowOff>66675</xdr:rowOff>
    </xdr:from>
    <xdr:ext cx="781050" cy="1266825"/>
    <xdr:pic>
      <xdr:nvPicPr>
        <xdr:cNvPr id="0" name="image638.png"/>
        <xdr:cNvPicPr preferRelativeResize="0"/>
      </xdr:nvPicPr>
      <xdr:blipFill>
        <a:blip cstate="print" r:embed="rId216"/>
        <a:stretch>
          <a:fillRect/>
        </a:stretch>
      </xdr:blipFill>
      <xdr:spPr>
        <a:prstGeom prst="rect">
          <a:avLst/>
        </a:prstGeom>
        <a:noFill/>
      </xdr:spPr>
    </xdr:pic>
    <xdr:clientData fLocksWithSheet="0"/>
  </xdr:oneCellAnchor>
  <xdr:oneCellAnchor>
    <xdr:from>
      <xdr:col>7</xdr:col>
      <xdr:colOff>200025</xdr:colOff>
      <xdr:row>119</xdr:row>
      <xdr:rowOff>238125</xdr:rowOff>
    </xdr:from>
    <xdr:ext cx="257175" cy="1095375"/>
    <xdr:pic>
      <xdr:nvPicPr>
        <xdr:cNvPr id="0" name="image639.png"/>
        <xdr:cNvPicPr preferRelativeResize="0"/>
      </xdr:nvPicPr>
      <xdr:blipFill>
        <a:blip cstate="print" r:embed="rId217"/>
        <a:stretch>
          <a:fillRect/>
        </a:stretch>
      </xdr:blipFill>
      <xdr:spPr>
        <a:prstGeom prst="rect">
          <a:avLst/>
        </a:prstGeom>
        <a:noFill/>
      </xdr:spPr>
    </xdr:pic>
    <xdr:clientData fLocksWithSheet="0"/>
  </xdr:oneCellAnchor>
  <xdr:oneCellAnchor>
    <xdr:from>
      <xdr:col>7</xdr:col>
      <xdr:colOff>190500</xdr:colOff>
      <xdr:row>120</xdr:row>
      <xdr:rowOff>285750</xdr:rowOff>
    </xdr:from>
    <xdr:ext cx="257175" cy="266700"/>
    <xdr:pic>
      <xdr:nvPicPr>
        <xdr:cNvPr id="0" name="image631.png"/>
        <xdr:cNvPicPr preferRelativeResize="0"/>
      </xdr:nvPicPr>
      <xdr:blipFill>
        <a:blip cstate="print" r:embed="rId218"/>
        <a:stretch>
          <a:fillRect/>
        </a:stretch>
      </xdr:blipFill>
      <xdr:spPr>
        <a:prstGeom prst="rect">
          <a:avLst/>
        </a:prstGeom>
        <a:noFill/>
      </xdr:spPr>
    </xdr:pic>
    <xdr:clientData fLocksWithSheet="0"/>
  </xdr:oneCellAnchor>
  <xdr:oneCellAnchor>
    <xdr:from>
      <xdr:col>7</xdr:col>
      <xdr:colOff>190500</xdr:colOff>
      <xdr:row>120</xdr:row>
      <xdr:rowOff>828675</xdr:rowOff>
    </xdr:from>
    <xdr:ext cx="257175" cy="257175"/>
    <xdr:pic>
      <xdr:nvPicPr>
        <xdr:cNvPr id="0" name="image629.png"/>
        <xdr:cNvPicPr preferRelativeResize="0"/>
      </xdr:nvPicPr>
      <xdr:blipFill>
        <a:blip cstate="print" r:embed="rId219"/>
        <a:stretch>
          <a:fillRect/>
        </a:stretch>
      </xdr:blipFill>
      <xdr:spPr>
        <a:prstGeom prst="rect">
          <a:avLst/>
        </a:prstGeom>
        <a:noFill/>
      </xdr:spPr>
    </xdr:pic>
    <xdr:clientData fLocksWithSheet="0"/>
  </xdr:oneCellAnchor>
  <xdr:oneCellAnchor>
    <xdr:from>
      <xdr:col>3</xdr:col>
      <xdr:colOff>495300</xdr:colOff>
      <xdr:row>120</xdr:row>
      <xdr:rowOff>180975</xdr:rowOff>
    </xdr:from>
    <xdr:ext cx="781050" cy="1171575"/>
    <xdr:pic>
      <xdr:nvPicPr>
        <xdr:cNvPr id="0" name="image621.png"/>
        <xdr:cNvPicPr preferRelativeResize="0"/>
      </xdr:nvPicPr>
      <xdr:blipFill>
        <a:blip cstate="print" r:embed="rId220"/>
        <a:stretch>
          <a:fillRect/>
        </a:stretch>
      </xdr:blipFill>
      <xdr:spPr>
        <a:prstGeom prst="rect">
          <a:avLst/>
        </a:prstGeom>
        <a:noFill/>
      </xdr:spPr>
    </xdr:pic>
    <xdr:clientData fLocksWithSheet="0"/>
  </xdr:oneCellAnchor>
  <xdr:oneCellAnchor>
    <xdr:from>
      <xdr:col>3</xdr:col>
      <xdr:colOff>438150</xdr:colOff>
      <xdr:row>121</xdr:row>
      <xdr:rowOff>38100</xdr:rowOff>
    </xdr:from>
    <xdr:ext cx="981075" cy="1466850"/>
    <xdr:pic>
      <xdr:nvPicPr>
        <xdr:cNvPr id="0" name="image637.png"/>
        <xdr:cNvPicPr preferRelativeResize="0"/>
      </xdr:nvPicPr>
      <xdr:blipFill>
        <a:blip cstate="print" r:embed="rId221"/>
        <a:stretch>
          <a:fillRect/>
        </a:stretch>
      </xdr:blipFill>
      <xdr:spPr>
        <a:prstGeom prst="rect">
          <a:avLst/>
        </a:prstGeom>
        <a:noFill/>
      </xdr:spPr>
    </xdr:pic>
    <xdr:clientData fLocksWithSheet="0"/>
  </xdr:oneCellAnchor>
  <xdr:oneCellAnchor>
    <xdr:from>
      <xdr:col>7</xdr:col>
      <xdr:colOff>228600</xdr:colOff>
      <xdr:row>121</xdr:row>
      <xdr:rowOff>104775</xdr:rowOff>
    </xdr:from>
    <xdr:ext cx="200025" cy="1371600"/>
    <xdr:pic>
      <xdr:nvPicPr>
        <xdr:cNvPr id="0" name="image618.png"/>
        <xdr:cNvPicPr preferRelativeResize="0"/>
      </xdr:nvPicPr>
      <xdr:blipFill>
        <a:blip cstate="print" r:embed="rId222"/>
        <a:stretch>
          <a:fillRect/>
        </a:stretch>
      </xdr:blipFill>
      <xdr:spPr>
        <a:prstGeom prst="rect">
          <a:avLst/>
        </a:prstGeom>
        <a:noFill/>
      </xdr:spPr>
    </xdr:pic>
    <xdr:clientData fLocksWithSheet="0"/>
  </xdr:oneCellAnchor>
  <xdr:oneCellAnchor>
    <xdr:from>
      <xdr:col>3</xdr:col>
      <xdr:colOff>457200</xdr:colOff>
      <xdr:row>122</xdr:row>
      <xdr:rowOff>76200</xdr:rowOff>
    </xdr:from>
    <xdr:ext cx="981075" cy="1419225"/>
    <xdr:pic>
      <xdr:nvPicPr>
        <xdr:cNvPr id="0" name="image644.png"/>
        <xdr:cNvPicPr preferRelativeResize="0"/>
      </xdr:nvPicPr>
      <xdr:blipFill>
        <a:blip cstate="print" r:embed="rId223"/>
        <a:stretch>
          <a:fillRect/>
        </a:stretch>
      </xdr:blipFill>
      <xdr:spPr>
        <a:prstGeom prst="rect">
          <a:avLst/>
        </a:prstGeom>
        <a:noFill/>
      </xdr:spPr>
    </xdr:pic>
    <xdr:clientData fLocksWithSheet="0"/>
  </xdr:oneCellAnchor>
  <xdr:oneCellAnchor>
    <xdr:from>
      <xdr:col>7</xdr:col>
      <xdr:colOff>228600</xdr:colOff>
      <xdr:row>122</xdr:row>
      <xdr:rowOff>104775</xdr:rowOff>
    </xdr:from>
    <xdr:ext cx="190500" cy="1314450"/>
    <xdr:pic>
      <xdr:nvPicPr>
        <xdr:cNvPr id="0" name="image640.png"/>
        <xdr:cNvPicPr preferRelativeResize="0"/>
      </xdr:nvPicPr>
      <xdr:blipFill>
        <a:blip cstate="print" r:embed="rId224"/>
        <a:stretch>
          <a:fillRect/>
        </a:stretch>
      </xdr:blipFill>
      <xdr:spPr>
        <a:prstGeom prst="rect">
          <a:avLst/>
        </a:prstGeom>
        <a:noFill/>
      </xdr:spPr>
    </xdr:pic>
    <xdr:clientData fLocksWithSheet="0"/>
  </xdr:oneCellAnchor>
  <xdr:oneCellAnchor>
    <xdr:from>
      <xdr:col>3</xdr:col>
      <xdr:colOff>533400</xdr:colOff>
      <xdr:row>123</xdr:row>
      <xdr:rowOff>47625</xdr:rowOff>
    </xdr:from>
    <xdr:ext cx="857250" cy="1485900"/>
    <xdr:pic>
      <xdr:nvPicPr>
        <xdr:cNvPr id="0" name="image666.png"/>
        <xdr:cNvPicPr preferRelativeResize="0"/>
      </xdr:nvPicPr>
      <xdr:blipFill>
        <a:blip cstate="print" r:embed="rId225"/>
        <a:stretch>
          <a:fillRect/>
        </a:stretch>
      </xdr:blipFill>
      <xdr:spPr>
        <a:prstGeom prst="rect">
          <a:avLst/>
        </a:prstGeom>
        <a:noFill/>
      </xdr:spPr>
    </xdr:pic>
    <xdr:clientData fLocksWithSheet="0"/>
  </xdr:oneCellAnchor>
  <xdr:oneCellAnchor>
    <xdr:from>
      <xdr:col>7</xdr:col>
      <xdr:colOff>228600</xdr:colOff>
      <xdr:row>123</xdr:row>
      <xdr:rowOff>76200</xdr:rowOff>
    </xdr:from>
    <xdr:ext cx="200025" cy="1333500"/>
    <xdr:pic>
      <xdr:nvPicPr>
        <xdr:cNvPr id="0" name="image636.png"/>
        <xdr:cNvPicPr preferRelativeResize="0"/>
      </xdr:nvPicPr>
      <xdr:blipFill>
        <a:blip cstate="print" r:embed="rId226"/>
        <a:stretch>
          <a:fillRect/>
        </a:stretch>
      </xdr:blipFill>
      <xdr:spPr>
        <a:prstGeom prst="rect">
          <a:avLst/>
        </a:prstGeom>
        <a:noFill/>
      </xdr:spPr>
    </xdr:pic>
    <xdr:clientData fLocksWithSheet="0"/>
  </xdr:oneCellAnchor>
  <xdr:oneCellAnchor>
    <xdr:from>
      <xdr:col>7</xdr:col>
      <xdr:colOff>228600</xdr:colOff>
      <xdr:row>124</xdr:row>
      <xdr:rowOff>28575</xdr:rowOff>
    </xdr:from>
    <xdr:ext cx="180975" cy="1476375"/>
    <xdr:pic>
      <xdr:nvPicPr>
        <xdr:cNvPr id="0" name="image624.png"/>
        <xdr:cNvPicPr preferRelativeResize="0"/>
      </xdr:nvPicPr>
      <xdr:blipFill>
        <a:blip cstate="print" r:embed="rId227"/>
        <a:stretch>
          <a:fillRect/>
        </a:stretch>
      </xdr:blipFill>
      <xdr:spPr>
        <a:prstGeom prst="rect">
          <a:avLst/>
        </a:prstGeom>
        <a:noFill/>
      </xdr:spPr>
    </xdr:pic>
    <xdr:clientData fLocksWithSheet="0"/>
  </xdr:oneCellAnchor>
  <xdr:oneCellAnchor>
    <xdr:from>
      <xdr:col>3</xdr:col>
      <xdr:colOff>371475</xdr:colOff>
      <xdr:row>124</xdr:row>
      <xdr:rowOff>57150</xdr:rowOff>
    </xdr:from>
    <xdr:ext cx="1047750" cy="1476375"/>
    <xdr:pic>
      <xdr:nvPicPr>
        <xdr:cNvPr id="0" name="image632.png"/>
        <xdr:cNvPicPr preferRelativeResize="0"/>
      </xdr:nvPicPr>
      <xdr:blipFill>
        <a:blip cstate="print" r:embed="rId228"/>
        <a:stretch>
          <a:fillRect/>
        </a:stretch>
      </xdr:blipFill>
      <xdr:spPr>
        <a:prstGeom prst="rect">
          <a:avLst/>
        </a:prstGeom>
        <a:noFill/>
      </xdr:spPr>
    </xdr:pic>
    <xdr:clientData fLocksWithSheet="0"/>
  </xdr:oneCellAnchor>
  <xdr:oneCellAnchor>
    <xdr:from>
      <xdr:col>3</xdr:col>
      <xdr:colOff>257175</xdr:colOff>
      <xdr:row>260</xdr:row>
      <xdr:rowOff>38100</xdr:rowOff>
    </xdr:from>
    <xdr:ext cx="1228725" cy="1828800"/>
    <xdr:pic>
      <xdr:nvPicPr>
        <xdr:cNvPr id="0" name="image659.png"/>
        <xdr:cNvPicPr preferRelativeResize="0"/>
      </xdr:nvPicPr>
      <xdr:blipFill>
        <a:blip cstate="print" r:embed="rId229"/>
        <a:stretch>
          <a:fillRect/>
        </a:stretch>
      </xdr:blipFill>
      <xdr:spPr>
        <a:prstGeom prst="rect">
          <a:avLst/>
        </a:prstGeom>
        <a:noFill/>
      </xdr:spPr>
    </xdr:pic>
    <xdr:clientData fLocksWithSheet="0"/>
  </xdr:oneCellAnchor>
  <xdr:oneCellAnchor>
    <xdr:from>
      <xdr:col>3</xdr:col>
      <xdr:colOff>304800</xdr:colOff>
      <xdr:row>261</xdr:row>
      <xdr:rowOff>123825</xdr:rowOff>
    </xdr:from>
    <xdr:ext cx="1114425" cy="1800225"/>
    <xdr:pic>
      <xdr:nvPicPr>
        <xdr:cNvPr id="0" name="image643.png"/>
        <xdr:cNvPicPr preferRelativeResize="0"/>
      </xdr:nvPicPr>
      <xdr:blipFill>
        <a:blip cstate="print" r:embed="rId230"/>
        <a:stretch>
          <a:fillRect/>
        </a:stretch>
      </xdr:blipFill>
      <xdr:spPr>
        <a:prstGeom prst="rect">
          <a:avLst/>
        </a:prstGeom>
        <a:noFill/>
      </xdr:spPr>
    </xdr:pic>
    <xdr:clientData fLocksWithSheet="0"/>
  </xdr:oneCellAnchor>
  <xdr:oneCellAnchor>
    <xdr:from>
      <xdr:col>3</xdr:col>
      <xdr:colOff>438150</xdr:colOff>
      <xdr:row>262</xdr:row>
      <xdr:rowOff>123825</xdr:rowOff>
    </xdr:from>
    <xdr:ext cx="1000125" cy="1714500"/>
    <xdr:pic>
      <xdr:nvPicPr>
        <xdr:cNvPr id="0" name="image627.png"/>
        <xdr:cNvPicPr preferRelativeResize="0"/>
      </xdr:nvPicPr>
      <xdr:blipFill>
        <a:blip cstate="print" r:embed="rId231"/>
        <a:stretch>
          <a:fillRect/>
        </a:stretch>
      </xdr:blipFill>
      <xdr:spPr>
        <a:prstGeom prst="rect">
          <a:avLst/>
        </a:prstGeom>
        <a:noFill/>
      </xdr:spPr>
    </xdr:pic>
    <xdr:clientData fLocksWithSheet="0"/>
  </xdr:oneCellAnchor>
  <xdr:oneCellAnchor>
    <xdr:from>
      <xdr:col>3</xdr:col>
      <xdr:colOff>447675</xdr:colOff>
      <xdr:row>263</xdr:row>
      <xdr:rowOff>76200</xdr:rowOff>
    </xdr:from>
    <xdr:ext cx="1171575" cy="1733550"/>
    <xdr:pic>
      <xdr:nvPicPr>
        <xdr:cNvPr id="0" name="image655.png"/>
        <xdr:cNvPicPr preferRelativeResize="0"/>
      </xdr:nvPicPr>
      <xdr:blipFill>
        <a:blip cstate="print" r:embed="rId232"/>
        <a:stretch>
          <a:fillRect/>
        </a:stretch>
      </xdr:blipFill>
      <xdr:spPr>
        <a:prstGeom prst="rect">
          <a:avLst/>
        </a:prstGeom>
        <a:noFill/>
      </xdr:spPr>
    </xdr:pic>
    <xdr:clientData fLocksWithSheet="0"/>
  </xdr:oneCellAnchor>
  <xdr:oneCellAnchor>
    <xdr:from>
      <xdr:col>3</xdr:col>
      <xdr:colOff>428625</xdr:colOff>
      <xdr:row>264</xdr:row>
      <xdr:rowOff>123825</xdr:rowOff>
    </xdr:from>
    <xdr:ext cx="1057275" cy="1695450"/>
    <xdr:pic>
      <xdr:nvPicPr>
        <xdr:cNvPr id="0" name="image670.png"/>
        <xdr:cNvPicPr preferRelativeResize="0"/>
      </xdr:nvPicPr>
      <xdr:blipFill>
        <a:blip cstate="print" r:embed="rId233"/>
        <a:stretch>
          <a:fillRect/>
        </a:stretch>
      </xdr:blipFill>
      <xdr:spPr>
        <a:prstGeom prst="rect">
          <a:avLst/>
        </a:prstGeom>
        <a:noFill/>
      </xdr:spPr>
    </xdr:pic>
    <xdr:clientData fLocksWithSheet="0"/>
  </xdr:oneCellAnchor>
  <xdr:oneCellAnchor>
    <xdr:from>
      <xdr:col>3</xdr:col>
      <xdr:colOff>390525</xdr:colOff>
      <xdr:row>265</xdr:row>
      <xdr:rowOff>114300</xdr:rowOff>
    </xdr:from>
    <xdr:ext cx="1143000" cy="1533525"/>
    <xdr:pic>
      <xdr:nvPicPr>
        <xdr:cNvPr id="0" name="image652.png"/>
        <xdr:cNvPicPr preferRelativeResize="0"/>
      </xdr:nvPicPr>
      <xdr:blipFill>
        <a:blip cstate="print" r:embed="rId234"/>
        <a:stretch>
          <a:fillRect/>
        </a:stretch>
      </xdr:blipFill>
      <xdr:spPr>
        <a:prstGeom prst="rect">
          <a:avLst/>
        </a:prstGeom>
        <a:noFill/>
      </xdr:spPr>
    </xdr:pic>
    <xdr:clientData fLocksWithSheet="0"/>
  </xdr:oneCellAnchor>
  <xdr:oneCellAnchor>
    <xdr:from>
      <xdr:col>3</xdr:col>
      <xdr:colOff>371475</xdr:colOff>
      <xdr:row>266</xdr:row>
      <xdr:rowOff>85725</xdr:rowOff>
    </xdr:from>
    <xdr:ext cx="1200150" cy="1714500"/>
    <xdr:pic>
      <xdr:nvPicPr>
        <xdr:cNvPr id="0" name="image647.png"/>
        <xdr:cNvPicPr preferRelativeResize="0"/>
      </xdr:nvPicPr>
      <xdr:blipFill>
        <a:blip cstate="print" r:embed="rId235"/>
        <a:stretch>
          <a:fillRect/>
        </a:stretch>
      </xdr:blipFill>
      <xdr:spPr>
        <a:prstGeom prst="rect">
          <a:avLst/>
        </a:prstGeom>
        <a:noFill/>
      </xdr:spPr>
    </xdr:pic>
    <xdr:clientData fLocksWithSheet="0"/>
  </xdr:oneCellAnchor>
  <xdr:oneCellAnchor>
    <xdr:from>
      <xdr:col>3</xdr:col>
      <xdr:colOff>361950</xdr:colOff>
      <xdr:row>267</xdr:row>
      <xdr:rowOff>133350</xdr:rowOff>
    </xdr:from>
    <xdr:ext cx="1123950" cy="1676400"/>
    <xdr:pic>
      <xdr:nvPicPr>
        <xdr:cNvPr id="0" name="image630.png"/>
        <xdr:cNvPicPr preferRelativeResize="0"/>
      </xdr:nvPicPr>
      <xdr:blipFill>
        <a:blip cstate="print" r:embed="rId236"/>
        <a:stretch>
          <a:fillRect/>
        </a:stretch>
      </xdr:blipFill>
      <xdr:spPr>
        <a:prstGeom prst="rect">
          <a:avLst/>
        </a:prstGeom>
        <a:noFill/>
      </xdr:spPr>
    </xdr:pic>
    <xdr:clientData fLocksWithSheet="0"/>
  </xdr:oneCellAnchor>
  <xdr:oneCellAnchor>
    <xdr:from>
      <xdr:col>3</xdr:col>
      <xdr:colOff>400050</xdr:colOff>
      <xdr:row>268</xdr:row>
      <xdr:rowOff>114300</xdr:rowOff>
    </xdr:from>
    <xdr:ext cx="1019175" cy="1704975"/>
    <xdr:pic>
      <xdr:nvPicPr>
        <xdr:cNvPr id="0" name="image667.png"/>
        <xdr:cNvPicPr preferRelativeResize="0"/>
      </xdr:nvPicPr>
      <xdr:blipFill>
        <a:blip cstate="print" r:embed="rId237"/>
        <a:stretch>
          <a:fillRect/>
        </a:stretch>
      </xdr:blipFill>
      <xdr:spPr>
        <a:prstGeom prst="rect">
          <a:avLst/>
        </a:prstGeom>
        <a:noFill/>
      </xdr:spPr>
    </xdr:pic>
    <xdr:clientData fLocksWithSheet="0"/>
  </xdr:oneCellAnchor>
  <xdr:oneCellAnchor>
    <xdr:from>
      <xdr:col>3</xdr:col>
      <xdr:colOff>409575</xdr:colOff>
      <xdr:row>269</xdr:row>
      <xdr:rowOff>171450</xdr:rowOff>
    </xdr:from>
    <xdr:ext cx="1066800" cy="1552575"/>
    <xdr:pic>
      <xdr:nvPicPr>
        <xdr:cNvPr id="0" name="image656.png"/>
        <xdr:cNvPicPr preferRelativeResize="0"/>
      </xdr:nvPicPr>
      <xdr:blipFill>
        <a:blip cstate="print" r:embed="rId238"/>
        <a:stretch>
          <a:fillRect/>
        </a:stretch>
      </xdr:blipFill>
      <xdr:spPr>
        <a:prstGeom prst="rect">
          <a:avLst/>
        </a:prstGeom>
        <a:noFill/>
      </xdr:spPr>
    </xdr:pic>
    <xdr:clientData fLocksWithSheet="0"/>
  </xdr:oneCellAnchor>
  <xdr:oneCellAnchor>
    <xdr:from>
      <xdr:col>3</xdr:col>
      <xdr:colOff>476250</xdr:colOff>
      <xdr:row>270</xdr:row>
      <xdr:rowOff>114300</xdr:rowOff>
    </xdr:from>
    <xdr:ext cx="1057275" cy="1724025"/>
    <xdr:pic>
      <xdr:nvPicPr>
        <xdr:cNvPr id="0" name="image667.png"/>
        <xdr:cNvPicPr preferRelativeResize="0"/>
      </xdr:nvPicPr>
      <xdr:blipFill>
        <a:blip cstate="print" r:embed="rId237"/>
        <a:stretch>
          <a:fillRect/>
        </a:stretch>
      </xdr:blipFill>
      <xdr:spPr>
        <a:prstGeom prst="rect">
          <a:avLst/>
        </a:prstGeom>
        <a:noFill/>
      </xdr:spPr>
    </xdr:pic>
    <xdr:clientData fLocksWithSheet="0"/>
  </xdr:oneCellAnchor>
  <xdr:oneCellAnchor>
    <xdr:from>
      <xdr:col>3</xdr:col>
      <xdr:colOff>390525</xdr:colOff>
      <xdr:row>271</xdr:row>
      <xdr:rowOff>142875</xdr:rowOff>
    </xdr:from>
    <xdr:ext cx="1133475" cy="1619250"/>
    <xdr:pic>
      <xdr:nvPicPr>
        <xdr:cNvPr id="0" name="image672.png"/>
        <xdr:cNvPicPr preferRelativeResize="0"/>
      </xdr:nvPicPr>
      <xdr:blipFill>
        <a:blip cstate="print" r:embed="rId239"/>
        <a:stretch>
          <a:fillRect/>
        </a:stretch>
      </xdr:blipFill>
      <xdr:spPr>
        <a:prstGeom prst="rect">
          <a:avLst/>
        </a:prstGeom>
        <a:noFill/>
      </xdr:spPr>
    </xdr:pic>
    <xdr:clientData fLocksWithSheet="0"/>
  </xdr:oneCellAnchor>
  <xdr:oneCellAnchor>
    <xdr:from>
      <xdr:col>3</xdr:col>
      <xdr:colOff>504825</xdr:colOff>
      <xdr:row>272</xdr:row>
      <xdr:rowOff>85725</xdr:rowOff>
    </xdr:from>
    <xdr:ext cx="990600" cy="1676400"/>
    <xdr:pic>
      <xdr:nvPicPr>
        <xdr:cNvPr id="0" name="image642.png"/>
        <xdr:cNvPicPr preferRelativeResize="0"/>
      </xdr:nvPicPr>
      <xdr:blipFill>
        <a:blip cstate="print" r:embed="rId240"/>
        <a:stretch>
          <a:fillRect/>
        </a:stretch>
      </xdr:blipFill>
      <xdr:spPr>
        <a:prstGeom prst="rect">
          <a:avLst/>
        </a:prstGeom>
        <a:noFill/>
      </xdr:spPr>
    </xdr:pic>
    <xdr:clientData fLocksWithSheet="0"/>
  </xdr:oneCellAnchor>
  <xdr:oneCellAnchor>
    <xdr:from>
      <xdr:col>3</xdr:col>
      <xdr:colOff>381000</xdr:colOff>
      <xdr:row>273</xdr:row>
      <xdr:rowOff>161925</xdr:rowOff>
    </xdr:from>
    <xdr:ext cx="1076325" cy="1485900"/>
    <xdr:pic>
      <xdr:nvPicPr>
        <xdr:cNvPr id="0" name="image646.png"/>
        <xdr:cNvPicPr preferRelativeResize="0"/>
      </xdr:nvPicPr>
      <xdr:blipFill>
        <a:blip cstate="print" r:embed="rId241"/>
        <a:stretch>
          <a:fillRect/>
        </a:stretch>
      </xdr:blipFill>
      <xdr:spPr>
        <a:prstGeom prst="rect">
          <a:avLst/>
        </a:prstGeom>
        <a:noFill/>
      </xdr:spPr>
    </xdr:pic>
    <xdr:clientData fLocksWithSheet="0"/>
  </xdr:oneCellAnchor>
  <xdr:oneCellAnchor>
    <xdr:from>
      <xdr:col>3</xdr:col>
      <xdr:colOff>504825</xdr:colOff>
      <xdr:row>274</xdr:row>
      <xdr:rowOff>114300</xdr:rowOff>
    </xdr:from>
    <xdr:ext cx="838200" cy="1457325"/>
    <xdr:pic>
      <xdr:nvPicPr>
        <xdr:cNvPr id="0" name="image649.png"/>
        <xdr:cNvPicPr preferRelativeResize="0"/>
      </xdr:nvPicPr>
      <xdr:blipFill>
        <a:blip cstate="print" r:embed="rId242"/>
        <a:stretch>
          <a:fillRect/>
        </a:stretch>
      </xdr:blipFill>
      <xdr:spPr>
        <a:prstGeom prst="rect">
          <a:avLst/>
        </a:prstGeom>
        <a:noFill/>
      </xdr:spPr>
    </xdr:pic>
    <xdr:clientData fLocksWithSheet="0"/>
  </xdr:oneCellAnchor>
  <xdr:oneCellAnchor>
    <xdr:from>
      <xdr:col>3</xdr:col>
      <xdr:colOff>276225</xdr:colOff>
      <xdr:row>275</xdr:row>
      <xdr:rowOff>57150</xdr:rowOff>
    </xdr:from>
    <xdr:ext cx="1123950" cy="1590675"/>
    <xdr:pic>
      <xdr:nvPicPr>
        <xdr:cNvPr id="0" name="image645.png"/>
        <xdr:cNvPicPr preferRelativeResize="0"/>
      </xdr:nvPicPr>
      <xdr:blipFill>
        <a:blip cstate="print" r:embed="rId243"/>
        <a:stretch>
          <a:fillRect/>
        </a:stretch>
      </xdr:blipFill>
      <xdr:spPr>
        <a:prstGeom prst="rect">
          <a:avLst/>
        </a:prstGeom>
        <a:noFill/>
      </xdr:spPr>
    </xdr:pic>
    <xdr:clientData fLocksWithSheet="0"/>
  </xdr:oneCellAnchor>
  <xdr:oneCellAnchor>
    <xdr:from>
      <xdr:col>3</xdr:col>
      <xdr:colOff>485775</xdr:colOff>
      <xdr:row>276</xdr:row>
      <xdr:rowOff>171450</xdr:rowOff>
    </xdr:from>
    <xdr:ext cx="857250" cy="1552575"/>
    <xdr:pic>
      <xdr:nvPicPr>
        <xdr:cNvPr id="0" name="image669.png"/>
        <xdr:cNvPicPr preferRelativeResize="0"/>
      </xdr:nvPicPr>
      <xdr:blipFill>
        <a:blip cstate="print" r:embed="rId244"/>
        <a:stretch>
          <a:fillRect/>
        </a:stretch>
      </xdr:blipFill>
      <xdr:spPr>
        <a:prstGeom prst="rect">
          <a:avLst/>
        </a:prstGeom>
        <a:noFill/>
      </xdr:spPr>
    </xdr:pic>
    <xdr:clientData fLocksWithSheet="0"/>
  </xdr:oneCellAnchor>
  <xdr:oneCellAnchor>
    <xdr:from>
      <xdr:col>3</xdr:col>
      <xdr:colOff>428625</xdr:colOff>
      <xdr:row>277</xdr:row>
      <xdr:rowOff>142875</xdr:rowOff>
    </xdr:from>
    <xdr:ext cx="1047750" cy="1590675"/>
    <xdr:pic>
      <xdr:nvPicPr>
        <xdr:cNvPr id="0" name="image663.png"/>
        <xdr:cNvPicPr preferRelativeResize="0"/>
      </xdr:nvPicPr>
      <xdr:blipFill>
        <a:blip cstate="print" r:embed="rId245"/>
        <a:stretch>
          <a:fillRect/>
        </a:stretch>
      </xdr:blipFill>
      <xdr:spPr>
        <a:prstGeom prst="rect">
          <a:avLst/>
        </a:prstGeom>
        <a:noFill/>
      </xdr:spPr>
    </xdr:pic>
    <xdr:clientData fLocksWithSheet="0"/>
  </xdr:oneCellAnchor>
  <xdr:oneCellAnchor>
    <xdr:from>
      <xdr:col>3</xdr:col>
      <xdr:colOff>476250</xdr:colOff>
      <xdr:row>278</xdr:row>
      <xdr:rowOff>95250</xdr:rowOff>
    </xdr:from>
    <xdr:ext cx="1019175" cy="1666875"/>
    <xdr:pic>
      <xdr:nvPicPr>
        <xdr:cNvPr id="0" name="image662.png"/>
        <xdr:cNvPicPr preferRelativeResize="0"/>
      </xdr:nvPicPr>
      <xdr:blipFill>
        <a:blip cstate="print" r:embed="rId246"/>
        <a:stretch>
          <a:fillRect/>
        </a:stretch>
      </xdr:blipFill>
      <xdr:spPr>
        <a:prstGeom prst="rect">
          <a:avLst/>
        </a:prstGeom>
        <a:noFill/>
      </xdr:spPr>
    </xdr:pic>
    <xdr:clientData fLocksWithSheet="0"/>
  </xdr:oneCellAnchor>
  <xdr:oneCellAnchor>
    <xdr:from>
      <xdr:col>3</xdr:col>
      <xdr:colOff>428625</xdr:colOff>
      <xdr:row>279</xdr:row>
      <xdr:rowOff>85725</xdr:rowOff>
    </xdr:from>
    <xdr:ext cx="1219200" cy="1790700"/>
    <xdr:pic>
      <xdr:nvPicPr>
        <xdr:cNvPr id="0" name="image671.png"/>
        <xdr:cNvPicPr preferRelativeResize="0"/>
      </xdr:nvPicPr>
      <xdr:blipFill>
        <a:blip cstate="print" r:embed="rId247"/>
        <a:stretch>
          <a:fillRect/>
        </a:stretch>
      </xdr:blipFill>
      <xdr:spPr>
        <a:prstGeom prst="rect">
          <a:avLst/>
        </a:prstGeom>
        <a:noFill/>
      </xdr:spPr>
    </xdr:pic>
    <xdr:clientData fLocksWithSheet="0"/>
  </xdr:oneCellAnchor>
  <xdr:oneCellAnchor>
    <xdr:from>
      <xdr:col>3</xdr:col>
      <xdr:colOff>381000</xdr:colOff>
      <xdr:row>280</xdr:row>
      <xdr:rowOff>38100</xdr:rowOff>
    </xdr:from>
    <xdr:ext cx="1238250" cy="1533525"/>
    <xdr:pic>
      <xdr:nvPicPr>
        <xdr:cNvPr id="0" name="image648.png"/>
        <xdr:cNvPicPr preferRelativeResize="0"/>
      </xdr:nvPicPr>
      <xdr:blipFill>
        <a:blip cstate="print" r:embed="rId248"/>
        <a:stretch>
          <a:fillRect/>
        </a:stretch>
      </xdr:blipFill>
      <xdr:spPr>
        <a:prstGeom prst="rect">
          <a:avLst/>
        </a:prstGeom>
        <a:noFill/>
      </xdr:spPr>
    </xdr:pic>
    <xdr:clientData fLocksWithSheet="0"/>
  </xdr:oneCellAnchor>
  <xdr:oneCellAnchor>
    <xdr:from>
      <xdr:col>3</xdr:col>
      <xdr:colOff>495300</xdr:colOff>
      <xdr:row>281</xdr:row>
      <xdr:rowOff>76200</xdr:rowOff>
    </xdr:from>
    <xdr:ext cx="942975" cy="1647825"/>
    <xdr:pic>
      <xdr:nvPicPr>
        <xdr:cNvPr id="0" name="image650.png"/>
        <xdr:cNvPicPr preferRelativeResize="0"/>
      </xdr:nvPicPr>
      <xdr:blipFill>
        <a:blip cstate="print" r:embed="rId249"/>
        <a:stretch>
          <a:fillRect/>
        </a:stretch>
      </xdr:blipFill>
      <xdr:spPr>
        <a:prstGeom prst="rect">
          <a:avLst/>
        </a:prstGeom>
        <a:noFill/>
      </xdr:spPr>
    </xdr:pic>
    <xdr:clientData fLocksWithSheet="0"/>
  </xdr:oneCellAnchor>
  <xdr:oneCellAnchor>
    <xdr:from>
      <xdr:col>3</xdr:col>
      <xdr:colOff>428625</xdr:colOff>
      <xdr:row>282</xdr:row>
      <xdr:rowOff>28575</xdr:rowOff>
    </xdr:from>
    <xdr:ext cx="1047750" cy="1495425"/>
    <xdr:pic>
      <xdr:nvPicPr>
        <xdr:cNvPr id="0" name="image677.png"/>
        <xdr:cNvPicPr preferRelativeResize="0"/>
      </xdr:nvPicPr>
      <xdr:blipFill>
        <a:blip cstate="print" r:embed="rId250"/>
        <a:stretch>
          <a:fillRect/>
        </a:stretch>
      </xdr:blipFill>
      <xdr:spPr>
        <a:prstGeom prst="rect">
          <a:avLst/>
        </a:prstGeom>
        <a:noFill/>
      </xdr:spPr>
    </xdr:pic>
    <xdr:clientData fLocksWithSheet="0"/>
  </xdr:oneCellAnchor>
  <xdr:oneCellAnchor>
    <xdr:from>
      <xdr:col>3</xdr:col>
      <xdr:colOff>400050</xdr:colOff>
      <xdr:row>283</xdr:row>
      <xdr:rowOff>28575</xdr:rowOff>
    </xdr:from>
    <xdr:ext cx="952500" cy="1657350"/>
    <xdr:pic>
      <xdr:nvPicPr>
        <xdr:cNvPr id="0" name="image651.png"/>
        <xdr:cNvPicPr preferRelativeResize="0"/>
      </xdr:nvPicPr>
      <xdr:blipFill>
        <a:blip cstate="print" r:embed="rId251"/>
        <a:stretch>
          <a:fillRect/>
        </a:stretch>
      </xdr:blipFill>
      <xdr:spPr>
        <a:prstGeom prst="rect">
          <a:avLst/>
        </a:prstGeom>
        <a:noFill/>
      </xdr:spPr>
    </xdr:pic>
    <xdr:clientData fLocksWithSheet="0"/>
  </xdr:oneCellAnchor>
  <xdr:oneCellAnchor>
    <xdr:from>
      <xdr:col>3</xdr:col>
      <xdr:colOff>457200</xdr:colOff>
      <xdr:row>284</xdr:row>
      <xdr:rowOff>76200</xdr:rowOff>
    </xdr:from>
    <xdr:ext cx="1028700" cy="1543050"/>
    <xdr:pic>
      <xdr:nvPicPr>
        <xdr:cNvPr id="0" name="image680.png"/>
        <xdr:cNvPicPr preferRelativeResize="0"/>
      </xdr:nvPicPr>
      <xdr:blipFill>
        <a:blip cstate="print" r:embed="rId252"/>
        <a:stretch>
          <a:fillRect/>
        </a:stretch>
      </xdr:blipFill>
      <xdr:spPr>
        <a:prstGeom prst="rect">
          <a:avLst/>
        </a:prstGeom>
        <a:noFill/>
      </xdr:spPr>
    </xdr:pic>
    <xdr:clientData fLocksWithSheet="0"/>
  </xdr:oneCellAnchor>
  <xdr:oneCellAnchor>
    <xdr:from>
      <xdr:col>3</xdr:col>
      <xdr:colOff>466725</xdr:colOff>
      <xdr:row>285</xdr:row>
      <xdr:rowOff>28575</xdr:rowOff>
    </xdr:from>
    <xdr:ext cx="895350" cy="1695450"/>
    <xdr:pic>
      <xdr:nvPicPr>
        <xdr:cNvPr id="0" name="image658.png"/>
        <xdr:cNvPicPr preferRelativeResize="0"/>
      </xdr:nvPicPr>
      <xdr:blipFill>
        <a:blip cstate="print" r:embed="rId253"/>
        <a:stretch>
          <a:fillRect/>
        </a:stretch>
      </xdr:blipFill>
      <xdr:spPr>
        <a:prstGeom prst="rect">
          <a:avLst/>
        </a:prstGeom>
        <a:noFill/>
      </xdr:spPr>
    </xdr:pic>
    <xdr:clientData fLocksWithSheet="0"/>
  </xdr:oneCellAnchor>
  <xdr:oneCellAnchor>
    <xdr:from>
      <xdr:col>3</xdr:col>
      <xdr:colOff>390525</xdr:colOff>
      <xdr:row>286</xdr:row>
      <xdr:rowOff>95250</xdr:rowOff>
    </xdr:from>
    <xdr:ext cx="1181100" cy="1485900"/>
    <xdr:pic>
      <xdr:nvPicPr>
        <xdr:cNvPr id="0" name="image654.png"/>
        <xdr:cNvPicPr preferRelativeResize="0"/>
      </xdr:nvPicPr>
      <xdr:blipFill>
        <a:blip cstate="print" r:embed="rId254"/>
        <a:stretch>
          <a:fillRect/>
        </a:stretch>
      </xdr:blipFill>
      <xdr:spPr>
        <a:prstGeom prst="rect">
          <a:avLst/>
        </a:prstGeom>
        <a:noFill/>
      </xdr:spPr>
    </xdr:pic>
    <xdr:clientData fLocksWithSheet="0"/>
  </xdr:oneCellAnchor>
  <xdr:oneCellAnchor>
    <xdr:from>
      <xdr:col>3</xdr:col>
      <xdr:colOff>485775</xdr:colOff>
      <xdr:row>287</xdr:row>
      <xdr:rowOff>0</xdr:rowOff>
    </xdr:from>
    <xdr:ext cx="990600" cy="1838325"/>
    <xdr:pic>
      <xdr:nvPicPr>
        <xdr:cNvPr id="0" name="image701.png"/>
        <xdr:cNvPicPr preferRelativeResize="0"/>
      </xdr:nvPicPr>
      <xdr:blipFill>
        <a:blip cstate="print" r:embed="rId255"/>
        <a:stretch>
          <a:fillRect/>
        </a:stretch>
      </xdr:blipFill>
      <xdr:spPr>
        <a:prstGeom prst="rect">
          <a:avLst/>
        </a:prstGeom>
        <a:noFill/>
      </xdr:spPr>
    </xdr:pic>
    <xdr:clientData fLocksWithSheet="0"/>
  </xdr:oneCellAnchor>
  <xdr:oneCellAnchor>
    <xdr:from>
      <xdr:col>3</xdr:col>
      <xdr:colOff>428625</xdr:colOff>
      <xdr:row>288</xdr:row>
      <xdr:rowOff>66675</xdr:rowOff>
    </xdr:from>
    <xdr:ext cx="1152525" cy="1543050"/>
    <xdr:pic>
      <xdr:nvPicPr>
        <xdr:cNvPr id="0" name="image673.png"/>
        <xdr:cNvPicPr preferRelativeResize="0"/>
      </xdr:nvPicPr>
      <xdr:blipFill>
        <a:blip cstate="print" r:embed="rId256"/>
        <a:stretch>
          <a:fillRect/>
        </a:stretch>
      </xdr:blipFill>
      <xdr:spPr>
        <a:prstGeom prst="rect">
          <a:avLst/>
        </a:prstGeom>
        <a:noFill/>
      </xdr:spPr>
    </xdr:pic>
    <xdr:clientData fLocksWithSheet="0"/>
  </xdr:oneCellAnchor>
  <xdr:oneCellAnchor>
    <xdr:from>
      <xdr:col>3</xdr:col>
      <xdr:colOff>400050</xdr:colOff>
      <xdr:row>289</xdr:row>
      <xdr:rowOff>95250</xdr:rowOff>
    </xdr:from>
    <xdr:ext cx="1057275" cy="1704975"/>
    <xdr:pic>
      <xdr:nvPicPr>
        <xdr:cNvPr id="0" name="image653.png"/>
        <xdr:cNvPicPr preferRelativeResize="0"/>
      </xdr:nvPicPr>
      <xdr:blipFill>
        <a:blip cstate="print" r:embed="rId257"/>
        <a:stretch>
          <a:fillRect/>
        </a:stretch>
      </xdr:blipFill>
      <xdr:spPr>
        <a:prstGeom prst="rect">
          <a:avLst/>
        </a:prstGeom>
        <a:noFill/>
      </xdr:spPr>
    </xdr:pic>
    <xdr:clientData fLocksWithSheet="0"/>
  </xdr:oneCellAnchor>
  <xdr:oneCellAnchor>
    <xdr:from>
      <xdr:col>3</xdr:col>
      <xdr:colOff>381000</xdr:colOff>
      <xdr:row>290</xdr:row>
      <xdr:rowOff>38100</xdr:rowOff>
    </xdr:from>
    <xdr:ext cx="1038225" cy="1495425"/>
    <xdr:pic>
      <xdr:nvPicPr>
        <xdr:cNvPr id="0" name="image688.png"/>
        <xdr:cNvPicPr preferRelativeResize="0"/>
      </xdr:nvPicPr>
      <xdr:blipFill>
        <a:blip cstate="print" r:embed="rId258"/>
        <a:stretch>
          <a:fillRect/>
        </a:stretch>
      </xdr:blipFill>
      <xdr:spPr>
        <a:prstGeom prst="rect">
          <a:avLst/>
        </a:prstGeom>
        <a:noFill/>
      </xdr:spPr>
    </xdr:pic>
    <xdr:clientData fLocksWithSheet="0"/>
  </xdr:oneCellAnchor>
  <xdr:oneCellAnchor>
    <xdr:from>
      <xdr:col>3</xdr:col>
      <xdr:colOff>400050</xdr:colOff>
      <xdr:row>291</xdr:row>
      <xdr:rowOff>95250</xdr:rowOff>
    </xdr:from>
    <xdr:ext cx="1019175" cy="1447800"/>
    <xdr:pic>
      <xdr:nvPicPr>
        <xdr:cNvPr id="0" name="image711.png"/>
        <xdr:cNvPicPr preferRelativeResize="0"/>
      </xdr:nvPicPr>
      <xdr:blipFill>
        <a:blip cstate="print" r:embed="rId259"/>
        <a:stretch>
          <a:fillRect/>
        </a:stretch>
      </xdr:blipFill>
      <xdr:spPr>
        <a:prstGeom prst="rect">
          <a:avLst/>
        </a:prstGeom>
        <a:noFill/>
      </xdr:spPr>
    </xdr:pic>
    <xdr:clientData fLocksWithSheet="0"/>
  </xdr:oneCellAnchor>
  <xdr:oneCellAnchor>
    <xdr:from>
      <xdr:col>3</xdr:col>
      <xdr:colOff>400050</xdr:colOff>
      <xdr:row>292</xdr:row>
      <xdr:rowOff>47625</xdr:rowOff>
    </xdr:from>
    <xdr:ext cx="1066800" cy="1638300"/>
    <xdr:pic>
      <xdr:nvPicPr>
        <xdr:cNvPr id="0" name="image660.png"/>
        <xdr:cNvPicPr preferRelativeResize="0"/>
      </xdr:nvPicPr>
      <xdr:blipFill>
        <a:blip cstate="print" r:embed="rId260"/>
        <a:stretch>
          <a:fillRect/>
        </a:stretch>
      </xdr:blipFill>
      <xdr:spPr>
        <a:prstGeom prst="rect">
          <a:avLst/>
        </a:prstGeom>
        <a:noFill/>
      </xdr:spPr>
    </xdr:pic>
    <xdr:clientData fLocksWithSheet="0"/>
  </xdr:oneCellAnchor>
  <xdr:oneCellAnchor>
    <xdr:from>
      <xdr:col>3</xdr:col>
      <xdr:colOff>390525</xdr:colOff>
      <xdr:row>293</xdr:row>
      <xdr:rowOff>76200</xdr:rowOff>
    </xdr:from>
    <xdr:ext cx="1104900" cy="1390650"/>
    <xdr:pic>
      <xdr:nvPicPr>
        <xdr:cNvPr id="0" name="image661.png"/>
        <xdr:cNvPicPr preferRelativeResize="0"/>
      </xdr:nvPicPr>
      <xdr:blipFill>
        <a:blip cstate="print" r:embed="rId261"/>
        <a:stretch>
          <a:fillRect/>
        </a:stretch>
      </xdr:blipFill>
      <xdr:spPr>
        <a:prstGeom prst="rect">
          <a:avLst/>
        </a:prstGeom>
        <a:noFill/>
      </xdr:spPr>
    </xdr:pic>
    <xdr:clientData fLocksWithSheet="0"/>
  </xdr:oneCellAnchor>
  <xdr:oneCellAnchor>
    <xdr:from>
      <xdr:col>3</xdr:col>
      <xdr:colOff>409575</xdr:colOff>
      <xdr:row>294</xdr:row>
      <xdr:rowOff>76200</xdr:rowOff>
    </xdr:from>
    <xdr:ext cx="1123950" cy="1581150"/>
    <xdr:pic>
      <xdr:nvPicPr>
        <xdr:cNvPr id="0" name="image678.png"/>
        <xdr:cNvPicPr preferRelativeResize="0"/>
      </xdr:nvPicPr>
      <xdr:blipFill>
        <a:blip cstate="print" r:embed="rId262"/>
        <a:stretch>
          <a:fillRect/>
        </a:stretch>
      </xdr:blipFill>
      <xdr:spPr>
        <a:prstGeom prst="rect">
          <a:avLst/>
        </a:prstGeom>
        <a:noFill/>
      </xdr:spPr>
    </xdr:pic>
    <xdr:clientData fLocksWithSheet="0"/>
  </xdr:oneCellAnchor>
  <xdr:oneCellAnchor>
    <xdr:from>
      <xdr:col>3</xdr:col>
      <xdr:colOff>457200</xdr:colOff>
      <xdr:row>295</xdr:row>
      <xdr:rowOff>304800</xdr:rowOff>
    </xdr:from>
    <xdr:ext cx="1114425" cy="1685925"/>
    <xdr:pic>
      <xdr:nvPicPr>
        <xdr:cNvPr id="0" name="image665.png"/>
        <xdr:cNvPicPr preferRelativeResize="0"/>
      </xdr:nvPicPr>
      <xdr:blipFill>
        <a:blip cstate="print" r:embed="rId263"/>
        <a:stretch>
          <a:fillRect/>
        </a:stretch>
      </xdr:blipFill>
      <xdr:spPr>
        <a:prstGeom prst="rect">
          <a:avLst/>
        </a:prstGeom>
        <a:noFill/>
      </xdr:spPr>
    </xdr:pic>
    <xdr:clientData fLocksWithSheet="0"/>
  </xdr:oneCellAnchor>
  <xdr:oneCellAnchor>
    <xdr:from>
      <xdr:col>3</xdr:col>
      <xdr:colOff>333375</xdr:colOff>
      <xdr:row>296</xdr:row>
      <xdr:rowOff>114300</xdr:rowOff>
    </xdr:from>
    <xdr:ext cx="1276350" cy="1762125"/>
    <xdr:pic>
      <xdr:nvPicPr>
        <xdr:cNvPr id="0" name="image683.png"/>
        <xdr:cNvPicPr preferRelativeResize="0"/>
      </xdr:nvPicPr>
      <xdr:blipFill>
        <a:blip cstate="print" r:embed="rId264"/>
        <a:stretch>
          <a:fillRect/>
        </a:stretch>
      </xdr:blipFill>
      <xdr:spPr>
        <a:prstGeom prst="rect">
          <a:avLst/>
        </a:prstGeom>
        <a:noFill/>
      </xdr:spPr>
    </xdr:pic>
    <xdr:clientData fLocksWithSheet="0"/>
  </xdr:oneCellAnchor>
  <xdr:oneCellAnchor>
    <xdr:from>
      <xdr:col>3</xdr:col>
      <xdr:colOff>333375</xdr:colOff>
      <xdr:row>297</xdr:row>
      <xdr:rowOff>85725</xdr:rowOff>
    </xdr:from>
    <xdr:ext cx="1114425" cy="1638300"/>
    <xdr:pic>
      <xdr:nvPicPr>
        <xdr:cNvPr id="0" name="image664.png"/>
        <xdr:cNvPicPr preferRelativeResize="0"/>
      </xdr:nvPicPr>
      <xdr:blipFill>
        <a:blip cstate="print" r:embed="rId265"/>
        <a:stretch>
          <a:fillRect/>
        </a:stretch>
      </xdr:blipFill>
      <xdr:spPr>
        <a:prstGeom prst="rect">
          <a:avLst/>
        </a:prstGeom>
        <a:noFill/>
      </xdr:spPr>
    </xdr:pic>
    <xdr:clientData fLocksWithSheet="0"/>
  </xdr:oneCellAnchor>
  <xdr:oneCellAnchor>
    <xdr:from>
      <xdr:col>3</xdr:col>
      <xdr:colOff>352425</xdr:colOff>
      <xdr:row>298</xdr:row>
      <xdr:rowOff>228600</xdr:rowOff>
    </xdr:from>
    <xdr:ext cx="1266825" cy="1857375"/>
    <xdr:pic>
      <xdr:nvPicPr>
        <xdr:cNvPr id="0" name="image676.png"/>
        <xdr:cNvPicPr preferRelativeResize="0"/>
      </xdr:nvPicPr>
      <xdr:blipFill>
        <a:blip cstate="print" r:embed="rId266"/>
        <a:stretch>
          <a:fillRect/>
        </a:stretch>
      </xdr:blipFill>
      <xdr:spPr>
        <a:prstGeom prst="rect">
          <a:avLst/>
        </a:prstGeom>
        <a:noFill/>
      </xdr:spPr>
    </xdr:pic>
    <xdr:clientData fLocksWithSheet="0"/>
  </xdr:oneCellAnchor>
  <xdr:oneCellAnchor>
    <xdr:from>
      <xdr:col>3</xdr:col>
      <xdr:colOff>304800</xdr:colOff>
      <xdr:row>299</xdr:row>
      <xdr:rowOff>104775</xdr:rowOff>
    </xdr:from>
    <xdr:ext cx="1343025" cy="2038350"/>
    <xdr:pic>
      <xdr:nvPicPr>
        <xdr:cNvPr id="0" name="image682.png"/>
        <xdr:cNvPicPr preferRelativeResize="0"/>
      </xdr:nvPicPr>
      <xdr:blipFill>
        <a:blip cstate="print" r:embed="rId267"/>
        <a:stretch>
          <a:fillRect/>
        </a:stretch>
      </xdr:blipFill>
      <xdr:spPr>
        <a:prstGeom prst="rect">
          <a:avLst/>
        </a:prstGeom>
        <a:noFill/>
      </xdr:spPr>
    </xdr:pic>
    <xdr:clientData fLocksWithSheet="0"/>
  </xdr:oneCellAnchor>
  <xdr:oneCellAnchor>
    <xdr:from>
      <xdr:col>3</xdr:col>
      <xdr:colOff>276225</xdr:colOff>
      <xdr:row>300</xdr:row>
      <xdr:rowOff>152400</xdr:rowOff>
    </xdr:from>
    <xdr:ext cx="1362075" cy="1819275"/>
    <xdr:pic>
      <xdr:nvPicPr>
        <xdr:cNvPr id="0" name="image709.png"/>
        <xdr:cNvPicPr preferRelativeResize="0"/>
      </xdr:nvPicPr>
      <xdr:blipFill>
        <a:blip cstate="print" r:embed="rId268"/>
        <a:stretch>
          <a:fillRect/>
        </a:stretch>
      </xdr:blipFill>
      <xdr:spPr>
        <a:prstGeom prst="rect">
          <a:avLst/>
        </a:prstGeom>
        <a:noFill/>
      </xdr:spPr>
    </xdr:pic>
    <xdr:clientData fLocksWithSheet="0"/>
  </xdr:oneCellAnchor>
  <xdr:oneCellAnchor>
    <xdr:from>
      <xdr:col>3</xdr:col>
      <xdr:colOff>381000</xdr:colOff>
      <xdr:row>301</xdr:row>
      <xdr:rowOff>200025</xdr:rowOff>
    </xdr:from>
    <xdr:ext cx="1200150" cy="1866900"/>
    <xdr:pic>
      <xdr:nvPicPr>
        <xdr:cNvPr id="0" name="image668.png"/>
        <xdr:cNvPicPr preferRelativeResize="0"/>
      </xdr:nvPicPr>
      <xdr:blipFill>
        <a:blip cstate="print" r:embed="rId269"/>
        <a:stretch>
          <a:fillRect/>
        </a:stretch>
      </xdr:blipFill>
      <xdr:spPr>
        <a:prstGeom prst="rect">
          <a:avLst/>
        </a:prstGeom>
        <a:noFill/>
      </xdr:spPr>
    </xdr:pic>
    <xdr:clientData fLocksWithSheet="0"/>
  </xdr:oneCellAnchor>
  <xdr:oneCellAnchor>
    <xdr:from>
      <xdr:col>3</xdr:col>
      <xdr:colOff>190500</xdr:colOff>
      <xdr:row>302</xdr:row>
      <xdr:rowOff>247650</xdr:rowOff>
    </xdr:from>
    <xdr:ext cx="1400175" cy="1857375"/>
    <xdr:pic>
      <xdr:nvPicPr>
        <xdr:cNvPr id="0" name="image674.png"/>
        <xdr:cNvPicPr preferRelativeResize="0"/>
      </xdr:nvPicPr>
      <xdr:blipFill>
        <a:blip cstate="print" r:embed="rId270"/>
        <a:stretch>
          <a:fillRect/>
        </a:stretch>
      </xdr:blipFill>
      <xdr:spPr>
        <a:prstGeom prst="rect">
          <a:avLst/>
        </a:prstGeom>
        <a:noFill/>
      </xdr:spPr>
    </xdr:pic>
    <xdr:clientData fLocksWithSheet="0"/>
  </xdr:oneCellAnchor>
  <xdr:oneCellAnchor>
    <xdr:from>
      <xdr:col>3</xdr:col>
      <xdr:colOff>276225</xdr:colOff>
      <xdr:row>303</xdr:row>
      <xdr:rowOff>66675</xdr:rowOff>
    </xdr:from>
    <xdr:ext cx="1171575" cy="1924050"/>
    <xdr:pic>
      <xdr:nvPicPr>
        <xdr:cNvPr id="0" name="image687.png"/>
        <xdr:cNvPicPr preferRelativeResize="0"/>
      </xdr:nvPicPr>
      <xdr:blipFill>
        <a:blip cstate="print" r:embed="rId271"/>
        <a:stretch>
          <a:fillRect/>
        </a:stretch>
      </xdr:blipFill>
      <xdr:spPr>
        <a:prstGeom prst="rect">
          <a:avLst/>
        </a:prstGeom>
        <a:noFill/>
      </xdr:spPr>
    </xdr:pic>
    <xdr:clientData fLocksWithSheet="0"/>
  </xdr:oneCellAnchor>
  <xdr:oneCellAnchor>
    <xdr:from>
      <xdr:col>3</xdr:col>
      <xdr:colOff>333375</xdr:colOff>
      <xdr:row>304</xdr:row>
      <xdr:rowOff>57150</xdr:rowOff>
    </xdr:from>
    <xdr:ext cx="1162050" cy="1743075"/>
    <xdr:pic>
      <xdr:nvPicPr>
        <xdr:cNvPr id="0" name="image685.png"/>
        <xdr:cNvPicPr preferRelativeResize="0"/>
      </xdr:nvPicPr>
      <xdr:blipFill>
        <a:blip cstate="print" r:embed="rId272"/>
        <a:stretch>
          <a:fillRect/>
        </a:stretch>
      </xdr:blipFill>
      <xdr:spPr>
        <a:prstGeom prst="rect">
          <a:avLst/>
        </a:prstGeom>
        <a:noFill/>
      </xdr:spPr>
    </xdr:pic>
    <xdr:clientData fLocksWithSheet="0"/>
  </xdr:oneCellAnchor>
  <xdr:oneCellAnchor>
    <xdr:from>
      <xdr:col>3</xdr:col>
      <xdr:colOff>333375</xdr:colOff>
      <xdr:row>306</xdr:row>
      <xdr:rowOff>95250</xdr:rowOff>
    </xdr:from>
    <xdr:ext cx="914400" cy="1323975"/>
    <xdr:pic>
      <xdr:nvPicPr>
        <xdr:cNvPr id="0" name="image675.png"/>
        <xdr:cNvPicPr preferRelativeResize="0"/>
      </xdr:nvPicPr>
      <xdr:blipFill>
        <a:blip cstate="print" r:embed="rId273"/>
        <a:stretch>
          <a:fillRect/>
        </a:stretch>
      </xdr:blipFill>
      <xdr:spPr>
        <a:prstGeom prst="rect">
          <a:avLst/>
        </a:prstGeom>
        <a:noFill/>
      </xdr:spPr>
    </xdr:pic>
    <xdr:clientData fLocksWithSheet="0"/>
  </xdr:oneCellAnchor>
  <xdr:oneCellAnchor>
    <xdr:from>
      <xdr:col>3</xdr:col>
      <xdr:colOff>295275</xdr:colOff>
      <xdr:row>307</xdr:row>
      <xdr:rowOff>85725</xdr:rowOff>
    </xdr:from>
    <xdr:ext cx="990600" cy="1104900"/>
    <xdr:pic>
      <xdr:nvPicPr>
        <xdr:cNvPr id="0" name="image693.png"/>
        <xdr:cNvPicPr preferRelativeResize="0"/>
      </xdr:nvPicPr>
      <xdr:blipFill>
        <a:blip cstate="print" r:embed="rId274"/>
        <a:stretch>
          <a:fillRect/>
        </a:stretch>
      </xdr:blipFill>
      <xdr:spPr>
        <a:prstGeom prst="rect">
          <a:avLst/>
        </a:prstGeom>
        <a:noFill/>
      </xdr:spPr>
    </xdr:pic>
    <xdr:clientData fLocksWithSheet="0"/>
  </xdr:oneCellAnchor>
  <xdr:oneCellAnchor>
    <xdr:from>
      <xdr:col>3</xdr:col>
      <xdr:colOff>361950</xdr:colOff>
      <xdr:row>308</xdr:row>
      <xdr:rowOff>142875</xdr:rowOff>
    </xdr:from>
    <xdr:ext cx="1095375" cy="1200150"/>
    <xdr:pic>
      <xdr:nvPicPr>
        <xdr:cNvPr id="0" name="image693.png"/>
        <xdr:cNvPicPr preferRelativeResize="0"/>
      </xdr:nvPicPr>
      <xdr:blipFill>
        <a:blip cstate="print" r:embed="rId274"/>
        <a:stretch>
          <a:fillRect/>
        </a:stretch>
      </xdr:blipFill>
      <xdr:spPr>
        <a:prstGeom prst="rect">
          <a:avLst/>
        </a:prstGeom>
        <a:noFill/>
      </xdr:spPr>
    </xdr:pic>
    <xdr:clientData fLocksWithSheet="0"/>
  </xdr:oneCellAnchor>
  <xdr:oneCellAnchor>
    <xdr:from>
      <xdr:col>3</xdr:col>
      <xdr:colOff>352425</xdr:colOff>
      <xdr:row>309</xdr:row>
      <xdr:rowOff>76200</xdr:rowOff>
    </xdr:from>
    <xdr:ext cx="1104900" cy="1724025"/>
    <xdr:pic>
      <xdr:nvPicPr>
        <xdr:cNvPr id="0" name="image702.png"/>
        <xdr:cNvPicPr preferRelativeResize="0"/>
      </xdr:nvPicPr>
      <xdr:blipFill>
        <a:blip cstate="print" r:embed="rId275"/>
        <a:stretch>
          <a:fillRect/>
        </a:stretch>
      </xdr:blipFill>
      <xdr:spPr>
        <a:prstGeom prst="rect">
          <a:avLst/>
        </a:prstGeom>
        <a:noFill/>
      </xdr:spPr>
    </xdr:pic>
    <xdr:clientData fLocksWithSheet="0"/>
  </xdr:oneCellAnchor>
  <xdr:oneCellAnchor>
    <xdr:from>
      <xdr:col>3</xdr:col>
      <xdr:colOff>361950</xdr:colOff>
      <xdr:row>310</xdr:row>
      <xdr:rowOff>47625</xdr:rowOff>
    </xdr:from>
    <xdr:ext cx="1095375" cy="1628775"/>
    <xdr:pic>
      <xdr:nvPicPr>
        <xdr:cNvPr id="0" name="image689.png"/>
        <xdr:cNvPicPr preferRelativeResize="0"/>
      </xdr:nvPicPr>
      <xdr:blipFill>
        <a:blip cstate="print" r:embed="rId276"/>
        <a:stretch>
          <a:fillRect/>
        </a:stretch>
      </xdr:blipFill>
      <xdr:spPr>
        <a:prstGeom prst="rect">
          <a:avLst/>
        </a:prstGeom>
        <a:noFill/>
      </xdr:spPr>
    </xdr:pic>
    <xdr:clientData fLocksWithSheet="0"/>
  </xdr:oneCellAnchor>
  <xdr:oneCellAnchor>
    <xdr:from>
      <xdr:col>3</xdr:col>
      <xdr:colOff>381000</xdr:colOff>
      <xdr:row>311</xdr:row>
      <xdr:rowOff>104775</xdr:rowOff>
    </xdr:from>
    <xdr:ext cx="923925" cy="1047750"/>
    <xdr:pic>
      <xdr:nvPicPr>
        <xdr:cNvPr id="0" name="image712.png"/>
        <xdr:cNvPicPr preferRelativeResize="0"/>
      </xdr:nvPicPr>
      <xdr:blipFill>
        <a:blip cstate="print" r:embed="rId277"/>
        <a:stretch>
          <a:fillRect/>
        </a:stretch>
      </xdr:blipFill>
      <xdr:spPr>
        <a:prstGeom prst="rect">
          <a:avLst/>
        </a:prstGeom>
        <a:noFill/>
      </xdr:spPr>
    </xdr:pic>
    <xdr:clientData fLocksWithSheet="0"/>
  </xdr:oneCellAnchor>
  <xdr:oneCellAnchor>
    <xdr:from>
      <xdr:col>3</xdr:col>
      <xdr:colOff>457200</xdr:colOff>
      <xdr:row>312</xdr:row>
      <xdr:rowOff>123825</xdr:rowOff>
    </xdr:from>
    <xdr:ext cx="1076325" cy="1219200"/>
    <xdr:pic>
      <xdr:nvPicPr>
        <xdr:cNvPr id="0" name="image712.png"/>
        <xdr:cNvPicPr preferRelativeResize="0"/>
      </xdr:nvPicPr>
      <xdr:blipFill>
        <a:blip cstate="print" r:embed="rId277"/>
        <a:stretch>
          <a:fillRect/>
        </a:stretch>
      </xdr:blipFill>
      <xdr:spPr>
        <a:prstGeom prst="rect">
          <a:avLst/>
        </a:prstGeom>
        <a:noFill/>
      </xdr:spPr>
    </xdr:pic>
    <xdr:clientData fLocksWithSheet="0"/>
  </xdr:oneCellAnchor>
  <xdr:oneCellAnchor>
    <xdr:from>
      <xdr:col>3</xdr:col>
      <xdr:colOff>352425</xdr:colOff>
      <xdr:row>313</xdr:row>
      <xdr:rowOff>171450</xdr:rowOff>
    </xdr:from>
    <xdr:ext cx="1047750" cy="1590675"/>
    <xdr:pic>
      <xdr:nvPicPr>
        <xdr:cNvPr id="0" name="image679.png"/>
        <xdr:cNvPicPr preferRelativeResize="0"/>
      </xdr:nvPicPr>
      <xdr:blipFill>
        <a:blip cstate="print" r:embed="rId278"/>
        <a:stretch>
          <a:fillRect/>
        </a:stretch>
      </xdr:blipFill>
      <xdr:spPr>
        <a:prstGeom prst="rect">
          <a:avLst/>
        </a:prstGeom>
        <a:noFill/>
      </xdr:spPr>
    </xdr:pic>
    <xdr:clientData fLocksWithSheet="0"/>
  </xdr:oneCellAnchor>
  <xdr:oneCellAnchor>
    <xdr:from>
      <xdr:col>3</xdr:col>
      <xdr:colOff>400050</xdr:colOff>
      <xdr:row>314</xdr:row>
      <xdr:rowOff>123825</xdr:rowOff>
    </xdr:from>
    <xdr:ext cx="1114425" cy="1628775"/>
    <xdr:pic>
      <xdr:nvPicPr>
        <xdr:cNvPr id="0" name="image699.png"/>
        <xdr:cNvPicPr preferRelativeResize="0"/>
      </xdr:nvPicPr>
      <xdr:blipFill>
        <a:blip cstate="print" r:embed="rId279"/>
        <a:stretch>
          <a:fillRect/>
        </a:stretch>
      </xdr:blipFill>
      <xdr:spPr>
        <a:prstGeom prst="rect">
          <a:avLst/>
        </a:prstGeom>
        <a:noFill/>
      </xdr:spPr>
    </xdr:pic>
    <xdr:clientData fLocksWithSheet="0"/>
  </xdr:oneCellAnchor>
  <xdr:oneCellAnchor>
    <xdr:from>
      <xdr:col>3</xdr:col>
      <xdr:colOff>390525</xdr:colOff>
      <xdr:row>315</xdr:row>
      <xdr:rowOff>114300</xdr:rowOff>
    </xdr:from>
    <xdr:ext cx="1104900" cy="1381125"/>
    <xdr:pic>
      <xdr:nvPicPr>
        <xdr:cNvPr id="0" name="image694.png"/>
        <xdr:cNvPicPr preferRelativeResize="0"/>
      </xdr:nvPicPr>
      <xdr:blipFill>
        <a:blip cstate="print" r:embed="rId280"/>
        <a:stretch>
          <a:fillRect/>
        </a:stretch>
      </xdr:blipFill>
      <xdr:spPr>
        <a:prstGeom prst="rect">
          <a:avLst/>
        </a:prstGeom>
        <a:noFill/>
      </xdr:spPr>
    </xdr:pic>
    <xdr:clientData fLocksWithSheet="0"/>
  </xdr:oneCellAnchor>
  <xdr:oneCellAnchor>
    <xdr:from>
      <xdr:col>3</xdr:col>
      <xdr:colOff>323850</xdr:colOff>
      <xdr:row>316</xdr:row>
      <xdr:rowOff>76200</xdr:rowOff>
    </xdr:from>
    <xdr:ext cx="1057275" cy="1457325"/>
    <xdr:pic>
      <xdr:nvPicPr>
        <xdr:cNvPr id="0" name="image703.png"/>
        <xdr:cNvPicPr preferRelativeResize="0"/>
      </xdr:nvPicPr>
      <xdr:blipFill>
        <a:blip cstate="print" r:embed="rId281"/>
        <a:stretch>
          <a:fillRect/>
        </a:stretch>
      </xdr:blipFill>
      <xdr:spPr>
        <a:prstGeom prst="rect">
          <a:avLst/>
        </a:prstGeom>
        <a:noFill/>
      </xdr:spPr>
    </xdr:pic>
    <xdr:clientData fLocksWithSheet="0"/>
  </xdr:oneCellAnchor>
  <xdr:oneCellAnchor>
    <xdr:from>
      <xdr:col>3</xdr:col>
      <xdr:colOff>304800</xdr:colOff>
      <xdr:row>317</xdr:row>
      <xdr:rowOff>76200</xdr:rowOff>
    </xdr:from>
    <xdr:ext cx="1143000" cy="1533525"/>
    <xdr:pic>
      <xdr:nvPicPr>
        <xdr:cNvPr id="0" name="image681.png"/>
        <xdr:cNvPicPr preferRelativeResize="0"/>
      </xdr:nvPicPr>
      <xdr:blipFill>
        <a:blip cstate="print" r:embed="rId282"/>
        <a:stretch>
          <a:fillRect/>
        </a:stretch>
      </xdr:blipFill>
      <xdr:spPr>
        <a:prstGeom prst="rect">
          <a:avLst/>
        </a:prstGeom>
        <a:noFill/>
      </xdr:spPr>
    </xdr:pic>
    <xdr:clientData fLocksWithSheet="0"/>
  </xdr:oneCellAnchor>
  <xdr:oneCellAnchor>
    <xdr:from>
      <xdr:col>3</xdr:col>
      <xdr:colOff>295275</xdr:colOff>
      <xdr:row>318</xdr:row>
      <xdr:rowOff>142875</xdr:rowOff>
    </xdr:from>
    <xdr:ext cx="1190625" cy="1733550"/>
    <xdr:pic>
      <xdr:nvPicPr>
        <xdr:cNvPr id="0" name="image684.png"/>
        <xdr:cNvPicPr preferRelativeResize="0"/>
      </xdr:nvPicPr>
      <xdr:blipFill>
        <a:blip cstate="print" r:embed="rId283"/>
        <a:stretch>
          <a:fillRect/>
        </a:stretch>
      </xdr:blipFill>
      <xdr:spPr>
        <a:prstGeom prst="rect">
          <a:avLst/>
        </a:prstGeom>
        <a:noFill/>
      </xdr:spPr>
    </xdr:pic>
    <xdr:clientData fLocksWithSheet="0"/>
  </xdr:oneCellAnchor>
  <xdr:oneCellAnchor>
    <xdr:from>
      <xdr:col>3</xdr:col>
      <xdr:colOff>400050</xdr:colOff>
      <xdr:row>319</xdr:row>
      <xdr:rowOff>285750</xdr:rowOff>
    </xdr:from>
    <xdr:ext cx="1171575" cy="1857375"/>
    <xdr:pic>
      <xdr:nvPicPr>
        <xdr:cNvPr id="0" name="image686.png"/>
        <xdr:cNvPicPr preferRelativeResize="0"/>
      </xdr:nvPicPr>
      <xdr:blipFill>
        <a:blip cstate="print" r:embed="rId284"/>
        <a:stretch>
          <a:fillRect/>
        </a:stretch>
      </xdr:blipFill>
      <xdr:spPr>
        <a:prstGeom prst="rect">
          <a:avLst/>
        </a:prstGeom>
        <a:noFill/>
      </xdr:spPr>
    </xdr:pic>
    <xdr:clientData fLocksWithSheet="0"/>
  </xdr:oneCellAnchor>
  <xdr:oneCellAnchor>
    <xdr:from>
      <xdr:col>3</xdr:col>
      <xdr:colOff>285750</xdr:colOff>
      <xdr:row>320</xdr:row>
      <xdr:rowOff>285750</xdr:rowOff>
    </xdr:from>
    <xdr:ext cx="1362075" cy="1905000"/>
    <xdr:pic>
      <xdr:nvPicPr>
        <xdr:cNvPr id="0" name="image706.png"/>
        <xdr:cNvPicPr preferRelativeResize="0"/>
      </xdr:nvPicPr>
      <xdr:blipFill>
        <a:blip cstate="print" r:embed="rId285"/>
        <a:stretch>
          <a:fillRect/>
        </a:stretch>
      </xdr:blipFill>
      <xdr:spPr>
        <a:prstGeom prst="rect">
          <a:avLst/>
        </a:prstGeom>
        <a:noFill/>
      </xdr:spPr>
    </xdr:pic>
    <xdr:clientData fLocksWithSheet="0"/>
  </xdr:oneCellAnchor>
  <xdr:oneCellAnchor>
    <xdr:from>
      <xdr:col>3</xdr:col>
      <xdr:colOff>419100</xdr:colOff>
      <xdr:row>321</xdr:row>
      <xdr:rowOff>66675</xdr:rowOff>
    </xdr:from>
    <xdr:ext cx="885825" cy="1466850"/>
    <xdr:pic>
      <xdr:nvPicPr>
        <xdr:cNvPr id="0" name="image725.png"/>
        <xdr:cNvPicPr preferRelativeResize="0"/>
      </xdr:nvPicPr>
      <xdr:blipFill>
        <a:blip cstate="print" r:embed="rId286"/>
        <a:stretch>
          <a:fillRect/>
        </a:stretch>
      </xdr:blipFill>
      <xdr:spPr>
        <a:prstGeom prst="rect">
          <a:avLst/>
        </a:prstGeom>
        <a:noFill/>
      </xdr:spPr>
    </xdr:pic>
    <xdr:clientData fLocksWithSheet="0"/>
  </xdr:oneCellAnchor>
  <xdr:oneCellAnchor>
    <xdr:from>
      <xdr:col>3</xdr:col>
      <xdr:colOff>285750</xdr:colOff>
      <xdr:row>322</xdr:row>
      <xdr:rowOff>190500</xdr:rowOff>
    </xdr:from>
    <xdr:ext cx="1247775" cy="1495425"/>
    <xdr:pic>
      <xdr:nvPicPr>
        <xdr:cNvPr id="0" name="image707.png"/>
        <xdr:cNvPicPr preferRelativeResize="0"/>
      </xdr:nvPicPr>
      <xdr:blipFill>
        <a:blip cstate="print" r:embed="rId287"/>
        <a:stretch>
          <a:fillRect/>
        </a:stretch>
      </xdr:blipFill>
      <xdr:spPr>
        <a:prstGeom prst="rect">
          <a:avLst/>
        </a:prstGeom>
        <a:noFill/>
      </xdr:spPr>
    </xdr:pic>
    <xdr:clientData fLocksWithSheet="0"/>
  </xdr:oneCellAnchor>
  <xdr:oneCellAnchor>
    <xdr:from>
      <xdr:col>3</xdr:col>
      <xdr:colOff>285750</xdr:colOff>
      <xdr:row>324</xdr:row>
      <xdr:rowOff>133350</xdr:rowOff>
    </xdr:from>
    <xdr:ext cx="1038225" cy="1371600"/>
    <xdr:pic>
      <xdr:nvPicPr>
        <xdr:cNvPr id="0" name="image710.png"/>
        <xdr:cNvPicPr preferRelativeResize="0"/>
      </xdr:nvPicPr>
      <xdr:blipFill>
        <a:blip cstate="print" r:embed="rId288"/>
        <a:stretch>
          <a:fillRect/>
        </a:stretch>
      </xdr:blipFill>
      <xdr:spPr>
        <a:prstGeom prst="rect">
          <a:avLst/>
        </a:prstGeom>
        <a:noFill/>
      </xdr:spPr>
    </xdr:pic>
    <xdr:clientData fLocksWithSheet="0"/>
  </xdr:oneCellAnchor>
  <xdr:oneCellAnchor>
    <xdr:from>
      <xdr:col>3</xdr:col>
      <xdr:colOff>285750</xdr:colOff>
      <xdr:row>323</xdr:row>
      <xdr:rowOff>76200</xdr:rowOff>
    </xdr:from>
    <xdr:ext cx="1171575" cy="1381125"/>
    <xdr:pic>
      <xdr:nvPicPr>
        <xdr:cNvPr id="0" name="image690.png"/>
        <xdr:cNvPicPr preferRelativeResize="0"/>
      </xdr:nvPicPr>
      <xdr:blipFill>
        <a:blip cstate="print" r:embed="rId289"/>
        <a:stretch>
          <a:fillRect/>
        </a:stretch>
      </xdr:blipFill>
      <xdr:spPr>
        <a:prstGeom prst="rect">
          <a:avLst/>
        </a:prstGeom>
        <a:noFill/>
      </xdr:spPr>
    </xdr:pic>
    <xdr:clientData fLocksWithSheet="0"/>
  </xdr:oneCellAnchor>
  <xdr:oneCellAnchor>
    <xdr:from>
      <xdr:col>3</xdr:col>
      <xdr:colOff>228600</xdr:colOff>
      <xdr:row>325</xdr:row>
      <xdr:rowOff>123825</xdr:rowOff>
    </xdr:from>
    <xdr:ext cx="1304925" cy="1485900"/>
    <xdr:pic>
      <xdr:nvPicPr>
        <xdr:cNvPr id="0" name="image691.png"/>
        <xdr:cNvPicPr preferRelativeResize="0"/>
      </xdr:nvPicPr>
      <xdr:blipFill>
        <a:blip cstate="print" r:embed="rId290"/>
        <a:stretch>
          <a:fillRect/>
        </a:stretch>
      </xdr:blipFill>
      <xdr:spPr>
        <a:prstGeom prst="rect">
          <a:avLst/>
        </a:prstGeom>
        <a:noFill/>
      </xdr:spPr>
    </xdr:pic>
    <xdr:clientData fLocksWithSheet="0"/>
  </xdr:oneCellAnchor>
  <xdr:oneCellAnchor>
    <xdr:from>
      <xdr:col>3</xdr:col>
      <xdr:colOff>381000</xdr:colOff>
      <xdr:row>326</xdr:row>
      <xdr:rowOff>257175</xdr:rowOff>
    </xdr:from>
    <xdr:ext cx="1219200" cy="1905000"/>
    <xdr:pic>
      <xdr:nvPicPr>
        <xdr:cNvPr id="0" name="image740.png"/>
        <xdr:cNvPicPr preferRelativeResize="0"/>
      </xdr:nvPicPr>
      <xdr:blipFill>
        <a:blip cstate="print" r:embed="rId291"/>
        <a:stretch>
          <a:fillRect/>
        </a:stretch>
      </xdr:blipFill>
      <xdr:spPr>
        <a:prstGeom prst="rect">
          <a:avLst/>
        </a:prstGeom>
        <a:noFill/>
      </xdr:spPr>
    </xdr:pic>
    <xdr:clientData fLocksWithSheet="0"/>
  </xdr:oneCellAnchor>
  <xdr:oneCellAnchor>
    <xdr:from>
      <xdr:col>3</xdr:col>
      <xdr:colOff>409575</xdr:colOff>
      <xdr:row>327</xdr:row>
      <xdr:rowOff>76200</xdr:rowOff>
    </xdr:from>
    <xdr:ext cx="971550" cy="1400175"/>
    <xdr:pic>
      <xdr:nvPicPr>
        <xdr:cNvPr id="0" name="image692.png"/>
        <xdr:cNvPicPr preferRelativeResize="0"/>
      </xdr:nvPicPr>
      <xdr:blipFill>
        <a:blip cstate="print" r:embed="rId292"/>
        <a:stretch>
          <a:fillRect/>
        </a:stretch>
      </xdr:blipFill>
      <xdr:spPr>
        <a:prstGeom prst="rect">
          <a:avLst/>
        </a:prstGeom>
        <a:noFill/>
      </xdr:spPr>
    </xdr:pic>
    <xdr:clientData fLocksWithSheet="0"/>
  </xdr:oneCellAnchor>
  <xdr:oneCellAnchor>
    <xdr:from>
      <xdr:col>3</xdr:col>
      <xdr:colOff>352425</xdr:colOff>
      <xdr:row>328</xdr:row>
      <xdr:rowOff>76200</xdr:rowOff>
    </xdr:from>
    <xdr:ext cx="1152525" cy="1571625"/>
    <xdr:pic>
      <xdr:nvPicPr>
        <xdr:cNvPr id="0" name="image695.png"/>
        <xdr:cNvPicPr preferRelativeResize="0"/>
      </xdr:nvPicPr>
      <xdr:blipFill>
        <a:blip cstate="print" r:embed="rId293"/>
        <a:stretch>
          <a:fillRect/>
        </a:stretch>
      </xdr:blipFill>
      <xdr:spPr>
        <a:prstGeom prst="rect">
          <a:avLst/>
        </a:prstGeom>
        <a:noFill/>
      </xdr:spPr>
    </xdr:pic>
    <xdr:clientData fLocksWithSheet="0"/>
  </xdr:oneCellAnchor>
  <xdr:oneCellAnchor>
    <xdr:from>
      <xdr:col>3</xdr:col>
      <xdr:colOff>495300</xdr:colOff>
      <xdr:row>329</xdr:row>
      <xdr:rowOff>76200</xdr:rowOff>
    </xdr:from>
    <xdr:ext cx="962025" cy="1609725"/>
    <xdr:pic>
      <xdr:nvPicPr>
        <xdr:cNvPr id="0" name="image698.png"/>
        <xdr:cNvPicPr preferRelativeResize="0"/>
      </xdr:nvPicPr>
      <xdr:blipFill>
        <a:blip cstate="print" r:embed="rId294"/>
        <a:stretch>
          <a:fillRect/>
        </a:stretch>
      </xdr:blipFill>
      <xdr:spPr>
        <a:prstGeom prst="rect">
          <a:avLst/>
        </a:prstGeom>
        <a:noFill/>
      </xdr:spPr>
    </xdr:pic>
    <xdr:clientData fLocksWithSheet="0"/>
  </xdr:oneCellAnchor>
  <xdr:oneCellAnchor>
    <xdr:from>
      <xdr:col>3</xdr:col>
      <xdr:colOff>447675</xdr:colOff>
      <xdr:row>330</xdr:row>
      <xdr:rowOff>171450</xdr:rowOff>
    </xdr:from>
    <xdr:ext cx="1009650" cy="1438275"/>
    <xdr:pic>
      <xdr:nvPicPr>
        <xdr:cNvPr id="0" name="image724.png"/>
        <xdr:cNvPicPr preferRelativeResize="0"/>
      </xdr:nvPicPr>
      <xdr:blipFill>
        <a:blip cstate="print" r:embed="rId295"/>
        <a:stretch>
          <a:fillRect/>
        </a:stretch>
      </xdr:blipFill>
      <xdr:spPr>
        <a:prstGeom prst="rect">
          <a:avLst/>
        </a:prstGeom>
        <a:noFill/>
      </xdr:spPr>
    </xdr:pic>
    <xdr:clientData fLocksWithSheet="0"/>
  </xdr:oneCellAnchor>
  <xdr:oneCellAnchor>
    <xdr:from>
      <xdr:col>3</xdr:col>
      <xdr:colOff>447675</xdr:colOff>
      <xdr:row>331</xdr:row>
      <xdr:rowOff>9525</xdr:rowOff>
    </xdr:from>
    <xdr:ext cx="933450" cy="1600200"/>
    <xdr:pic>
      <xdr:nvPicPr>
        <xdr:cNvPr id="0" name="image744.png"/>
        <xdr:cNvPicPr preferRelativeResize="0"/>
      </xdr:nvPicPr>
      <xdr:blipFill>
        <a:blip cstate="print" r:embed="rId296"/>
        <a:stretch>
          <a:fillRect/>
        </a:stretch>
      </xdr:blipFill>
      <xdr:spPr>
        <a:prstGeom prst="rect">
          <a:avLst/>
        </a:prstGeom>
        <a:noFill/>
      </xdr:spPr>
    </xdr:pic>
    <xdr:clientData fLocksWithSheet="0"/>
  </xdr:oneCellAnchor>
  <xdr:oneCellAnchor>
    <xdr:from>
      <xdr:col>3</xdr:col>
      <xdr:colOff>323850</xdr:colOff>
      <xdr:row>332</xdr:row>
      <xdr:rowOff>76200</xdr:rowOff>
    </xdr:from>
    <xdr:ext cx="1247775" cy="1609725"/>
    <xdr:pic>
      <xdr:nvPicPr>
        <xdr:cNvPr id="0" name="image696.png"/>
        <xdr:cNvPicPr preferRelativeResize="0"/>
      </xdr:nvPicPr>
      <xdr:blipFill>
        <a:blip cstate="print" r:embed="rId297"/>
        <a:stretch>
          <a:fillRect/>
        </a:stretch>
      </xdr:blipFill>
      <xdr:spPr>
        <a:prstGeom prst="rect">
          <a:avLst/>
        </a:prstGeom>
        <a:noFill/>
      </xdr:spPr>
    </xdr:pic>
    <xdr:clientData fLocksWithSheet="0"/>
  </xdr:oneCellAnchor>
  <xdr:oneCellAnchor>
    <xdr:from>
      <xdr:col>3</xdr:col>
      <xdr:colOff>361950</xdr:colOff>
      <xdr:row>333</xdr:row>
      <xdr:rowOff>133350</xdr:rowOff>
    </xdr:from>
    <xdr:ext cx="1038225" cy="1400175"/>
    <xdr:pic>
      <xdr:nvPicPr>
        <xdr:cNvPr id="0" name="image697.png"/>
        <xdr:cNvPicPr preferRelativeResize="0"/>
      </xdr:nvPicPr>
      <xdr:blipFill>
        <a:blip cstate="print" r:embed="rId298"/>
        <a:stretch>
          <a:fillRect/>
        </a:stretch>
      </xdr:blipFill>
      <xdr:spPr>
        <a:prstGeom prst="rect">
          <a:avLst/>
        </a:prstGeom>
        <a:noFill/>
      </xdr:spPr>
    </xdr:pic>
    <xdr:clientData fLocksWithSheet="0"/>
  </xdr:oneCellAnchor>
  <xdr:oneCellAnchor>
    <xdr:from>
      <xdr:col>3</xdr:col>
      <xdr:colOff>314325</xdr:colOff>
      <xdr:row>334</xdr:row>
      <xdr:rowOff>95250</xdr:rowOff>
    </xdr:from>
    <xdr:ext cx="1295400" cy="1428750"/>
    <xdr:pic>
      <xdr:nvPicPr>
        <xdr:cNvPr id="0" name="image717.png"/>
        <xdr:cNvPicPr preferRelativeResize="0"/>
      </xdr:nvPicPr>
      <xdr:blipFill>
        <a:blip cstate="print" r:embed="rId299"/>
        <a:stretch>
          <a:fillRect/>
        </a:stretch>
      </xdr:blipFill>
      <xdr:spPr>
        <a:prstGeom prst="rect">
          <a:avLst/>
        </a:prstGeom>
        <a:noFill/>
      </xdr:spPr>
    </xdr:pic>
    <xdr:clientData fLocksWithSheet="0"/>
  </xdr:oneCellAnchor>
  <xdr:oneCellAnchor>
    <xdr:from>
      <xdr:col>3</xdr:col>
      <xdr:colOff>381000</xdr:colOff>
      <xdr:row>335</xdr:row>
      <xdr:rowOff>76200</xdr:rowOff>
    </xdr:from>
    <xdr:ext cx="1047750" cy="1362075"/>
    <xdr:pic>
      <xdr:nvPicPr>
        <xdr:cNvPr id="0" name="image700.png"/>
        <xdr:cNvPicPr preferRelativeResize="0"/>
      </xdr:nvPicPr>
      <xdr:blipFill>
        <a:blip cstate="print" r:embed="rId300"/>
        <a:stretch>
          <a:fillRect/>
        </a:stretch>
      </xdr:blipFill>
      <xdr:spPr>
        <a:prstGeom prst="rect">
          <a:avLst/>
        </a:prstGeom>
        <a:noFill/>
      </xdr:spPr>
    </xdr:pic>
    <xdr:clientData fLocksWithSheet="0"/>
  </xdr:oneCellAnchor>
  <xdr:oneCellAnchor>
    <xdr:from>
      <xdr:col>3</xdr:col>
      <xdr:colOff>400050</xdr:colOff>
      <xdr:row>336</xdr:row>
      <xdr:rowOff>114300</xdr:rowOff>
    </xdr:from>
    <xdr:ext cx="1133475" cy="1495425"/>
    <xdr:pic>
      <xdr:nvPicPr>
        <xdr:cNvPr id="0" name="image719.png"/>
        <xdr:cNvPicPr preferRelativeResize="0"/>
      </xdr:nvPicPr>
      <xdr:blipFill>
        <a:blip cstate="print" r:embed="rId301"/>
        <a:stretch>
          <a:fillRect/>
        </a:stretch>
      </xdr:blipFill>
      <xdr:spPr>
        <a:prstGeom prst="rect">
          <a:avLst/>
        </a:prstGeom>
        <a:noFill/>
      </xdr:spPr>
    </xdr:pic>
    <xdr:clientData fLocksWithSheet="0"/>
  </xdr:oneCellAnchor>
  <xdr:oneCellAnchor>
    <xdr:from>
      <xdr:col>3</xdr:col>
      <xdr:colOff>371475</xdr:colOff>
      <xdr:row>337</xdr:row>
      <xdr:rowOff>133350</xdr:rowOff>
    </xdr:from>
    <xdr:ext cx="1209675" cy="1514475"/>
    <xdr:pic>
      <xdr:nvPicPr>
        <xdr:cNvPr id="0" name="image731.png"/>
        <xdr:cNvPicPr preferRelativeResize="0"/>
      </xdr:nvPicPr>
      <xdr:blipFill>
        <a:blip cstate="print" r:embed="rId302"/>
        <a:stretch>
          <a:fillRect/>
        </a:stretch>
      </xdr:blipFill>
      <xdr:spPr>
        <a:prstGeom prst="rect">
          <a:avLst/>
        </a:prstGeom>
        <a:noFill/>
      </xdr:spPr>
    </xdr:pic>
    <xdr:clientData fLocksWithSheet="0"/>
  </xdr:oneCellAnchor>
  <xdr:oneCellAnchor>
    <xdr:from>
      <xdr:col>3</xdr:col>
      <xdr:colOff>276225</xdr:colOff>
      <xdr:row>338</xdr:row>
      <xdr:rowOff>57150</xdr:rowOff>
    </xdr:from>
    <xdr:ext cx="1257300" cy="1704975"/>
    <xdr:pic>
      <xdr:nvPicPr>
        <xdr:cNvPr id="0" name="image723.png"/>
        <xdr:cNvPicPr preferRelativeResize="0"/>
      </xdr:nvPicPr>
      <xdr:blipFill>
        <a:blip cstate="print" r:embed="rId303"/>
        <a:stretch>
          <a:fillRect/>
        </a:stretch>
      </xdr:blipFill>
      <xdr:spPr>
        <a:prstGeom prst="rect">
          <a:avLst/>
        </a:prstGeom>
        <a:noFill/>
      </xdr:spPr>
    </xdr:pic>
    <xdr:clientData fLocksWithSheet="0"/>
  </xdr:oneCellAnchor>
  <xdr:oneCellAnchor>
    <xdr:from>
      <xdr:col>3</xdr:col>
      <xdr:colOff>400050</xdr:colOff>
      <xdr:row>339</xdr:row>
      <xdr:rowOff>133350</xdr:rowOff>
    </xdr:from>
    <xdr:ext cx="1104900" cy="1552575"/>
    <xdr:pic>
      <xdr:nvPicPr>
        <xdr:cNvPr id="0" name="image704.png"/>
        <xdr:cNvPicPr preferRelativeResize="0"/>
      </xdr:nvPicPr>
      <xdr:blipFill>
        <a:blip cstate="print" r:embed="rId304"/>
        <a:stretch>
          <a:fillRect/>
        </a:stretch>
      </xdr:blipFill>
      <xdr:spPr>
        <a:prstGeom prst="rect">
          <a:avLst/>
        </a:prstGeom>
        <a:noFill/>
      </xdr:spPr>
    </xdr:pic>
    <xdr:clientData fLocksWithSheet="0"/>
  </xdr:oneCellAnchor>
  <xdr:oneCellAnchor>
    <xdr:from>
      <xdr:col>3</xdr:col>
      <xdr:colOff>295275</xdr:colOff>
      <xdr:row>340</xdr:row>
      <xdr:rowOff>228600</xdr:rowOff>
    </xdr:from>
    <xdr:ext cx="1352550" cy="1971675"/>
    <xdr:pic>
      <xdr:nvPicPr>
        <xdr:cNvPr id="0" name="image720.png"/>
        <xdr:cNvPicPr preferRelativeResize="0"/>
      </xdr:nvPicPr>
      <xdr:blipFill>
        <a:blip cstate="print" r:embed="rId305"/>
        <a:stretch>
          <a:fillRect/>
        </a:stretch>
      </xdr:blipFill>
      <xdr:spPr>
        <a:prstGeom prst="rect">
          <a:avLst/>
        </a:prstGeom>
        <a:noFill/>
      </xdr:spPr>
    </xdr:pic>
    <xdr:clientData fLocksWithSheet="0"/>
  </xdr:oneCellAnchor>
  <xdr:oneCellAnchor>
    <xdr:from>
      <xdr:col>3</xdr:col>
      <xdr:colOff>352425</xdr:colOff>
      <xdr:row>341</xdr:row>
      <xdr:rowOff>247650</xdr:rowOff>
    </xdr:from>
    <xdr:ext cx="1295400" cy="1895475"/>
    <xdr:pic>
      <xdr:nvPicPr>
        <xdr:cNvPr id="0" name="image729.png"/>
        <xdr:cNvPicPr preferRelativeResize="0"/>
      </xdr:nvPicPr>
      <xdr:blipFill>
        <a:blip cstate="print" r:embed="rId306"/>
        <a:stretch>
          <a:fillRect/>
        </a:stretch>
      </xdr:blipFill>
      <xdr:spPr>
        <a:prstGeom prst="rect">
          <a:avLst/>
        </a:prstGeom>
        <a:noFill/>
      </xdr:spPr>
    </xdr:pic>
    <xdr:clientData fLocksWithSheet="0"/>
  </xdr:oneCellAnchor>
  <xdr:oneCellAnchor>
    <xdr:from>
      <xdr:col>3</xdr:col>
      <xdr:colOff>400050</xdr:colOff>
      <xdr:row>342</xdr:row>
      <xdr:rowOff>19050</xdr:rowOff>
    </xdr:from>
    <xdr:ext cx="1019175" cy="1495425"/>
    <xdr:pic>
      <xdr:nvPicPr>
        <xdr:cNvPr id="0" name="image752.png"/>
        <xdr:cNvPicPr preferRelativeResize="0"/>
      </xdr:nvPicPr>
      <xdr:blipFill>
        <a:blip cstate="print" r:embed="rId307"/>
        <a:stretch>
          <a:fillRect/>
        </a:stretch>
      </xdr:blipFill>
      <xdr:spPr>
        <a:prstGeom prst="rect">
          <a:avLst/>
        </a:prstGeom>
        <a:noFill/>
      </xdr:spPr>
    </xdr:pic>
    <xdr:clientData fLocksWithSheet="0"/>
  </xdr:oneCellAnchor>
  <xdr:oneCellAnchor>
    <xdr:from>
      <xdr:col>3</xdr:col>
      <xdr:colOff>676275</xdr:colOff>
      <xdr:row>343</xdr:row>
      <xdr:rowOff>190500</xdr:rowOff>
    </xdr:from>
    <xdr:ext cx="552450" cy="1266825"/>
    <xdr:pic>
      <xdr:nvPicPr>
        <xdr:cNvPr id="0" name="image722.png"/>
        <xdr:cNvPicPr preferRelativeResize="0"/>
      </xdr:nvPicPr>
      <xdr:blipFill>
        <a:blip cstate="print" r:embed="rId308"/>
        <a:stretch>
          <a:fillRect/>
        </a:stretch>
      </xdr:blipFill>
      <xdr:spPr>
        <a:prstGeom prst="rect">
          <a:avLst/>
        </a:prstGeom>
        <a:noFill/>
      </xdr:spPr>
    </xdr:pic>
    <xdr:clientData fLocksWithSheet="0"/>
  </xdr:oneCellAnchor>
  <xdr:oneCellAnchor>
    <xdr:from>
      <xdr:col>3</xdr:col>
      <xdr:colOff>476250</xdr:colOff>
      <xdr:row>344</xdr:row>
      <xdr:rowOff>152400</xdr:rowOff>
    </xdr:from>
    <xdr:ext cx="1095375" cy="1333500"/>
    <xdr:pic>
      <xdr:nvPicPr>
        <xdr:cNvPr id="0" name="image705.png"/>
        <xdr:cNvPicPr preferRelativeResize="0"/>
      </xdr:nvPicPr>
      <xdr:blipFill>
        <a:blip cstate="print" r:embed="rId309"/>
        <a:stretch>
          <a:fillRect/>
        </a:stretch>
      </xdr:blipFill>
      <xdr:spPr>
        <a:prstGeom prst="rect">
          <a:avLst/>
        </a:prstGeom>
        <a:noFill/>
      </xdr:spPr>
    </xdr:pic>
    <xdr:clientData fLocksWithSheet="0"/>
  </xdr:oneCellAnchor>
  <xdr:oneCellAnchor>
    <xdr:from>
      <xdr:col>3</xdr:col>
      <xdr:colOff>400050</xdr:colOff>
      <xdr:row>345</xdr:row>
      <xdr:rowOff>76200</xdr:rowOff>
    </xdr:from>
    <xdr:ext cx="1171575" cy="1457325"/>
    <xdr:pic>
      <xdr:nvPicPr>
        <xdr:cNvPr id="0" name="image708.png"/>
        <xdr:cNvPicPr preferRelativeResize="0"/>
      </xdr:nvPicPr>
      <xdr:blipFill>
        <a:blip cstate="print" r:embed="rId310"/>
        <a:stretch>
          <a:fillRect/>
        </a:stretch>
      </xdr:blipFill>
      <xdr:spPr>
        <a:prstGeom prst="rect">
          <a:avLst/>
        </a:prstGeom>
        <a:noFill/>
      </xdr:spPr>
    </xdr:pic>
    <xdr:clientData fLocksWithSheet="0"/>
  </xdr:oneCellAnchor>
  <xdr:oneCellAnchor>
    <xdr:from>
      <xdr:col>3</xdr:col>
      <xdr:colOff>266700</xdr:colOff>
      <xdr:row>346</xdr:row>
      <xdr:rowOff>228600</xdr:rowOff>
    </xdr:from>
    <xdr:ext cx="1343025" cy="1190625"/>
    <xdr:pic>
      <xdr:nvPicPr>
        <xdr:cNvPr id="0" name="image721.png"/>
        <xdr:cNvPicPr preferRelativeResize="0"/>
      </xdr:nvPicPr>
      <xdr:blipFill>
        <a:blip cstate="print" r:embed="rId311"/>
        <a:stretch>
          <a:fillRect/>
        </a:stretch>
      </xdr:blipFill>
      <xdr:spPr>
        <a:prstGeom prst="rect">
          <a:avLst/>
        </a:prstGeom>
        <a:noFill/>
      </xdr:spPr>
    </xdr:pic>
    <xdr:clientData fLocksWithSheet="0"/>
  </xdr:oneCellAnchor>
  <xdr:oneCellAnchor>
    <xdr:from>
      <xdr:col>3</xdr:col>
      <xdr:colOff>219075</xdr:colOff>
      <xdr:row>347</xdr:row>
      <xdr:rowOff>123825</xdr:rowOff>
    </xdr:from>
    <xdr:ext cx="1323975" cy="1295400"/>
    <xdr:pic>
      <xdr:nvPicPr>
        <xdr:cNvPr id="0" name="image715.png"/>
        <xdr:cNvPicPr preferRelativeResize="0"/>
      </xdr:nvPicPr>
      <xdr:blipFill>
        <a:blip cstate="print" r:embed="rId312"/>
        <a:stretch>
          <a:fillRect/>
        </a:stretch>
      </xdr:blipFill>
      <xdr:spPr>
        <a:prstGeom prst="rect">
          <a:avLst/>
        </a:prstGeom>
        <a:noFill/>
      </xdr:spPr>
    </xdr:pic>
    <xdr:clientData fLocksWithSheet="0"/>
  </xdr:oneCellAnchor>
  <xdr:oneCellAnchor>
    <xdr:from>
      <xdr:col>3</xdr:col>
      <xdr:colOff>295275</xdr:colOff>
      <xdr:row>348</xdr:row>
      <xdr:rowOff>133350</xdr:rowOff>
    </xdr:from>
    <xdr:ext cx="1362075" cy="1400175"/>
    <xdr:pic>
      <xdr:nvPicPr>
        <xdr:cNvPr id="0" name="image713.png"/>
        <xdr:cNvPicPr preferRelativeResize="0"/>
      </xdr:nvPicPr>
      <xdr:blipFill>
        <a:blip cstate="print" r:embed="rId313"/>
        <a:stretch>
          <a:fillRect/>
        </a:stretch>
      </xdr:blipFill>
      <xdr:spPr>
        <a:prstGeom prst="rect">
          <a:avLst/>
        </a:prstGeom>
        <a:noFill/>
      </xdr:spPr>
    </xdr:pic>
    <xdr:clientData fLocksWithSheet="0"/>
  </xdr:oneCellAnchor>
  <xdr:oneCellAnchor>
    <xdr:from>
      <xdr:col>3</xdr:col>
      <xdr:colOff>0</xdr:colOff>
      <xdr:row>16</xdr:row>
      <xdr:rowOff>0</xdr:rowOff>
    </xdr:from>
    <xdr:ext cx="1343025" cy="1876425"/>
    <xdr:pic>
      <xdr:nvPicPr>
        <xdr:cNvPr id="0" name="image714.png"/>
        <xdr:cNvPicPr preferRelativeResize="0"/>
      </xdr:nvPicPr>
      <xdr:blipFill>
        <a:blip cstate="print" r:embed="rId314"/>
        <a:stretch>
          <a:fillRect/>
        </a:stretch>
      </xdr:blipFill>
      <xdr:spPr>
        <a:prstGeom prst="rect">
          <a:avLst/>
        </a:prstGeom>
        <a:noFill/>
      </xdr:spPr>
    </xdr:pic>
    <xdr:clientData fLocksWithSheet="0"/>
  </xdr:oneCellAnchor>
  <xdr:oneCellAnchor>
    <xdr:from>
      <xdr:col>3</xdr:col>
      <xdr:colOff>0</xdr:colOff>
      <xdr:row>21</xdr:row>
      <xdr:rowOff>0</xdr:rowOff>
    </xdr:from>
    <xdr:ext cx="1447800" cy="1952625"/>
    <xdr:pic>
      <xdr:nvPicPr>
        <xdr:cNvPr id="0" name="image747.png"/>
        <xdr:cNvPicPr preferRelativeResize="0"/>
      </xdr:nvPicPr>
      <xdr:blipFill>
        <a:blip cstate="print" r:embed="rId315"/>
        <a:stretch>
          <a:fillRect/>
        </a:stretch>
      </xdr:blipFill>
      <xdr:spPr>
        <a:prstGeom prst="rect">
          <a:avLst/>
        </a:prstGeom>
        <a:noFill/>
      </xdr:spPr>
    </xdr:pic>
    <xdr:clientData fLocksWithSheet="0"/>
  </xdr:oneCellAnchor>
  <xdr:oneCellAnchor>
    <xdr:from>
      <xdr:col>3</xdr:col>
      <xdr:colOff>0</xdr:colOff>
      <xdr:row>23</xdr:row>
      <xdr:rowOff>0</xdr:rowOff>
    </xdr:from>
    <xdr:ext cx="1476375" cy="1952625"/>
    <xdr:pic>
      <xdr:nvPicPr>
        <xdr:cNvPr id="0" name="image749.png"/>
        <xdr:cNvPicPr preferRelativeResize="0"/>
      </xdr:nvPicPr>
      <xdr:blipFill>
        <a:blip cstate="print" r:embed="rId316"/>
        <a:stretch>
          <a:fillRect/>
        </a:stretch>
      </xdr:blipFill>
      <xdr:spPr>
        <a:prstGeom prst="rect">
          <a:avLst/>
        </a:prstGeom>
        <a:noFill/>
      </xdr:spPr>
    </xdr:pic>
    <xdr:clientData fLocksWithSheet="0"/>
  </xdr:oneCellAnchor>
  <xdr:oneCellAnchor>
    <xdr:from>
      <xdr:col>3</xdr:col>
      <xdr:colOff>0</xdr:colOff>
      <xdr:row>67</xdr:row>
      <xdr:rowOff>0</xdr:rowOff>
    </xdr:from>
    <xdr:ext cx="1123950" cy="1638300"/>
    <xdr:pic>
      <xdr:nvPicPr>
        <xdr:cNvPr id="0" name="image738.png"/>
        <xdr:cNvPicPr preferRelativeResize="0"/>
      </xdr:nvPicPr>
      <xdr:blipFill>
        <a:blip cstate="print" r:embed="rId317"/>
        <a:stretch>
          <a:fillRect/>
        </a:stretch>
      </xdr:blipFill>
      <xdr:spPr>
        <a:prstGeom prst="rect">
          <a:avLst/>
        </a:prstGeom>
        <a:noFill/>
      </xdr:spPr>
    </xdr:pic>
    <xdr:clientData fLocksWithSheet="0"/>
  </xdr:oneCellAnchor>
  <xdr:oneCellAnchor>
    <xdr:from>
      <xdr:col>3</xdr:col>
      <xdr:colOff>0</xdr:colOff>
      <xdr:row>118</xdr:row>
      <xdr:rowOff>0</xdr:rowOff>
    </xdr:from>
    <xdr:ext cx="1266825" cy="2009775"/>
    <xdr:pic>
      <xdr:nvPicPr>
        <xdr:cNvPr id="0" name="image746.png"/>
        <xdr:cNvPicPr preferRelativeResize="0"/>
      </xdr:nvPicPr>
      <xdr:blipFill>
        <a:blip cstate="print" r:embed="rId318"/>
        <a:stretch>
          <a:fillRect/>
        </a:stretch>
      </xdr:blipFill>
      <xdr:spPr>
        <a:prstGeom prst="rect">
          <a:avLst/>
        </a:prstGeom>
        <a:noFill/>
      </xdr:spPr>
    </xdr:pic>
    <xdr:clientData fLocksWithSheet="0"/>
  </xdr:oneCellAnchor>
  <xdr:oneCellAnchor>
    <xdr:from>
      <xdr:col>3</xdr:col>
      <xdr:colOff>0</xdr:colOff>
      <xdr:row>170</xdr:row>
      <xdr:rowOff>0</xdr:rowOff>
    </xdr:from>
    <xdr:ext cx="1295400" cy="1657350"/>
    <xdr:pic>
      <xdr:nvPicPr>
        <xdr:cNvPr id="0" name="image782.png"/>
        <xdr:cNvPicPr preferRelativeResize="0"/>
      </xdr:nvPicPr>
      <xdr:blipFill>
        <a:blip cstate="print" r:embed="rId319"/>
        <a:stretch>
          <a:fillRect/>
        </a:stretch>
      </xdr:blipFill>
      <xdr:spPr>
        <a:prstGeom prst="rect">
          <a:avLst/>
        </a:prstGeom>
        <a:noFill/>
      </xdr:spPr>
    </xdr:pic>
    <xdr:clientData fLocksWithSheet="0"/>
  </xdr:oneCellAnchor>
  <xdr:oneCellAnchor>
    <xdr:from>
      <xdr:col>3</xdr:col>
      <xdr:colOff>0</xdr:colOff>
      <xdr:row>209</xdr:row>
      <xdr:rowOff>0</xdr:rowOff>
    </xdr:from>
    <xdr:ext cx="1400175" cy="1838325"/>
    <xdr:pic>
      <xdr:nvPicPr>
        <xdr:cNvPr id="0" name="image732.png"/>
        <xdr:cNvPicPr preferRelativeResize="0"/>
      </xdr:nvPicPr>
      <xdr:blipFill>
        <a:blip cstate="print" r:embed="rId320"/>
        <a:stretch>
          <a:fillRect/>
        </a:stretch>
      </xdr:blipFill>
      <xdr:spPr>
        <a:prstGeom prst="rect">
          <a:avLst/>
        </a:prstGeom>
        <a:noFill/>
      </xdr:spPr>
    </xdr:pic>
    <xdr:clientData fLocksWithSheet="0"/>
  </xdr:oneCellAnchor>
  <xdr:oneCellAnchor>
    <xdr:from>
      <xdr:col>3</xdr:col>
      <xdr:colOff>0</xdr:colOff>
      <xdr:row>234</xdr:row>
      <xdr:rowOff>0</xdr:rowOff>
    </xdr:from>
    <xdr:ext cx="1419225" cy="1724025"/>
    <xdr:pic>
      <xdr:nvPicPr>
        <xdr:cNvPr id="0" name="image610.png"/>
        <xdr:cNvPicPr preferRelativeResize="0"/>
      </xdr:nvPicPr>
      <xdr:blipFill>
        <a:blip cstate="print" r:embed="rId196"/>
        <a:stretch>
          <a:fillRect/>
        </a:stretch>
      </xdr:blipFill>
      <xdr:spPr>
        <a:prstGeom prst="rect">
          <a:avLst/>
        </a:prstGeom>
        <a:noFill/>
      </xdr:spPr>
    </xdr:pic>
    <xdr:clientData fLocksWithSheet="0"/>
  </xdr:oneCellAnchor>
  <xdr:oneCellAnchor>
    <xdr:from>
      <xdr:col>3</xdr:col>
      <xdr:colOff>0</xdr:colOff>
      <xdr:row>305</xdr:row>
      <xdr:rowOff>0</xdr:rowOff>
    </xdr:from>
    <xdr:ext cx="1400175" cy="1933575"/>
    <xdr:pic>
      <xdr:nvPicPr>
        <xdr:cNvPr id="0" name="image786.png"/>
        <xdr:cNvPicPr preferRelativeResize="0"/>
      </xdr:nvPicPr>
      <xdr:blipFill>
        <a:blip cstate="print" r:embed="rId32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123825</xdr:colOff>
      <xdr:row>2</xdr:row>
      <xdr:rowOff>85725</xdr:rowOff>
    </xdr:from>
    <xdr:ext cx="7629525" cy="1524000"/>
    <xdr:sp>
      <xdr:nvSpPr>
        <xdr:cNvPr id="6" name="Shape 6"/>
        <xdr:cNvSpPr txBox="1"/>
      </xdr:nvSpPr>
      <xdr:spPr>
        <a:xfrm>
          <a:off x="1536000" y="3018000"/>
          <a:ext cx="7620000" cy="1524000"/>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1" i="0" lang="en-US" sz="1100" u="none" strike="noStrike">
              <a:solidFill>
                <a:schemeClr val="dk1"/>
              </a:solidFill>
              <a:latin typeface="Arial"/>
              <a:ea typeface="Arial"/>
              <a:cs typeface="Arial"/>
              <a:sym typeface="Arial"/>
            </a:rPr>
            <a:t>Aspectos Relevantes de Albar:</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lang="en-US" sz="1100"/>
            <a:t>1) Albar es nuestro proveedor de sillas mas economico actualmente, sin embargo maneja una calidad estandard, NO se recomienda ofertas para clientes exigentes de calidad alta.                                                                                                                                                         2) Respetar las cantidades del empaque de las sillas, si se vende de 2 o 3 piezas, asi se deben ofertar. Albar ya no maneja el reempaque.                                                                                                                                                                                                                                                 3) Por favor confirmar existencias y tiempos de entrega al momento de realizar un cierre.</a:t>
          </a:r>
          <a:endParaRPr b="0" i="0" sz="1100" u="none" strike="noStrike">
            <a:solidFill>
              <a:schemeClr val="dk1"/>
            </a:solidFill>
            <a:latin typeface="Arial"/>
            <a:ea typeface="Arial"/>
            <a:cs typeface="Arial"/>
            <a:sym typeface="Arial"/>
          </a:endParaRPr>
        </a:p>
      </xdr:txBody>
    </xdr:sp>
    <xdr:clientData fLocksWithSheet="0"/>
  </xdr:oneCellAnchor>
  <xdr:oneCellAnchor>
    <xdr:from>
      <xdr:col>7</xdr:col>
      <xdr:colOff>428625</xdr:colOff>
      <xdr:row>2</xdr:row>
      <xdr:rowOff>133350</xdr:rowOff>
    </xdr:from>
    <xdr:ext cx="1552575" cy="179070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247650</xdr:colOff>
      <xdr:row>16</xdr:row>
      <xdr:rowOff>428625</xdr:rowOff>
    </xdr:from>
    <xdr:ext cx="1476375" cy="1638300"/>
    <xdr:pic>
      <xdr:nvPicPr>
        <xdr:cNvPr id="0" name="image716.png"/>
        <xdr:cNvPicPr preferRelativeResize="0"/>
      </xdr:nvPicPr>
      <xdr:blipFill>
        <a:blip cstate="print" r:embed="rId2"/>
        <a:stretch>
          <a:fillRect/>
        </a:stretch>
      </xdr:blipFill>
      <xdr:spPr>
        <a:prstGeom prst="rect">
          <a:avLst/>
        </a:prstGeom>
        <a:noFill/>
      </xdr:spPr>
    </xdr:pic>
    <xdr:clientData fLocksWithSheet="0"/>
  </xdr:oneCellAnchor>
  <xdr:oneCellAnchor>
    <xdr:from>
      <xdr:col>7</xdr:col>
      <xdr:colOff>95250</xdr:colOff>
      <xdr:row>16</xdr:row>
      <xdr:rowOff>923925</xdr:rowOff>
    </xdr:from>
    <xdr:ext cx="447675" cy="571500"/>
    <xdr:pic>
      <xdr:nvPicPr>
        <xdr:cNvPr id="0" name="image718.png"/>
        <xdr:cNvPicPr preferRelativeResize="0"/>
      </xdr:nvPicPr>
      <xdr:blipFill>
        <a:blip cstate="print" r:embed="rId3"/>
        <a:stretch>
          <a:fillRect/>
        </a:stretch>
      </xdr:blipFill>
      <xdr:spPr>
        <a:prstGeom prst="rect">
          <a:avLst/>
        </a:prstGeom>
        <a:noFill/>
      </xdr:spPr>
    </xdr:pic>
    <xdr:clientData fLocksWithSheet="0"/>
  </xdr:oneCellAnchor>
  <xdr:oneCellAnchor>
    <xdr:from>
      <xdr:col>7</xdr:col>
      <xdr:colOff>85725</xdr:colOff>
      <xdr:row>17</xdr:row>
      <xdr:rowOff>676275</xdr:rowOff>
    </xdr:from>
    <xdr:ext cx="466725" cy="581025"/>
    <xdr:pic>
      <xdr:nvPicPr>
        <xdr:cNvPr id="0" name="image718.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247650</xdr:colOff>
      <xdr:row>17</xdr:row>
      <xdr:rowOff>219075</xdr:rowOff>
    </xdr:from>
    <xdr:ext cx="1590675" cy="1924050"/>
    <xdr:pic>
      <xdr:nvPicPr>
        <xdr:cNvPr id="0" name="image737.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133350</xdr:colOff>
      <xdr:row>18</xdr:row>
      <xdr:rowOff>342900</xdr:rowOff>
    </xdr:from>
    <xdr:ext cx="1638300" cy="1733550"/>
    <xdr:pic>
      <xdr:nvPicPr>
        <xdr:cNvPr id="0" name="image728.png"/>
        <xdr:cNvPicPr preferRelativeResize="0"/>
      </xdr:nvPicPr>
      <xdr:blipFill>
        <a:blip cstate="print" r:embed="rId5"/>
        <a:stretch>
          <a:fillRect/>
        </a:stretch>
      </xdr:blipFill>
      <xdr:spPr>
        <a:prstGeom prst="rect">
          <a:avLst/>
        </a:prstGeom>
        <a:noFill/>
      </xdr:spPr>
    </xdr:pic>
    <xdr:clientData fLocksWithSheet="0"/>
  </xdr:oneCellAnchor>
  <xdr:oneCellAnchor>
    <xdr:from>
      <xdr:col>7</xdr:col>
      <xdr:colOff>123825</xdr:colOff>
      <xdr:row>18</xdr:row>
      <xdr:rowOff>742950</xdr:rowOff>
    </xdr:from>
    <xdr:ext cx="447675" cy="695325"/>
    <xdr:pic>
      <xdr:nvPicPr>
        <xdr:cNvPr id="0" name="image772.pn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219075</xdr:colOff>
      <xdr:row>19</xdr:row>
      <xdr:rowOff>295275</xdr:rowOff>
    </xdr:from>
    <xdr:ext cx="1457325" cy="1781175"/>
    <xdr:pic>
      <xdr:nvPicPr>
        <xdr:cNvPr id="0" name="image751.png"/>
        <xdr:cNvPicPr preferRelativeResize="0"/>
      </xdr:nvPicPr>
      <xdr:blipFill>
        <a:blip cstate="print" r:embed="rId7"/>
        <a:stretch>
          <a:fillRect/>
        </a:stretch>
      </xdr:blipFill>
      <xdr:spPr>
        <a:prstGeom prst="rect">
          <a:avLst/>
        </a:prstGeom>
        <a:noFill/>
      </xdr:spPr>
    </xdr:pic>
    <xdr:clientData fLocksWithSheet="0"/>
  </xdr:oneCellAnchor>
  <xdr:oneCellAnchor>
    <xdr:from>
      <xdr:col>7</xdr:col>
      <xdr:colOff>219075</xdr:colOff>
      <xdr:row>19</xdr:row>
      <xdr:rowOff>676275</xdr:rowOff>
    </xdr:from>
    <xdr:ext cx="304800" cy="514350"/>
    <xdr:pic>
      <xdr:nvPicPr>
        <xdr:cNvPr id="0" name="image726.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180975</xdr:colOff>
      <xdr:row>20</xdr:row>
      <xdr:rowOff>390525</xdr:rowOff>
    </xdr:from>
    <xdr:ext cx="1466850" cy="1685925"/>
    <xdr:pic>
      <xdr:nvPicPr>
        <xdr:cNvPr id="0" name="image743.png"/>
        <xdr:cNvPicPr preferRelativeResize="0"/>
      </xdr:nvPicPr>
      <xdr:blipFill>
        <a:blip cstate="print" r:embed="rId9"/>
        <a:stretch>
          <a:fillRect/>
        </a:stretch>
      </xdr:blipFill>
      <xdr:spPr>
        <a:prstGeom prst="rect">
          <a:avLst/>
        </a:prstGeom>
        <a:noFill/>
      </xdr:spPr>
    </xdr:pic>
    <xdr:clientData fLocksWithSheet="0"/>
  </xdr:oneCellAnchor>
  <xdr:oneCellAnchor>
    <xdr:from>
      <xdr:col>7</xdr:col>
      <xdr:colOff>95250</xdr:colOff>
      <xdr:row>20</xdr:row>
      <xdr:rowOff>838200</xdr:rowOff>
    </xdr:from>
    <xdr:ext cx="409575" cy="561975"/>
    <xdr:pic>
      <xdr:nvPicPr>
        <xdr:cNvPr id="0" name="image727.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180975</xdr:colOff>
      <xdr:row>21</xdr:row>
      <xdr:rowOff>390525</xdr:rowOff>
    </xdr:from>
    <xdr:ext cx="1485900" cy="1685925"/>
    <xdr:pic>
      <xdr:nvPicPr>
        <xdr:cNvPr id="0" name="image743.png"/>
        <xdr:cNvPicPr preferRelativeResize="0"/>
      </xdr:nvPicPr>
      <xdr:blipFill>
        <a:blip cstate="print" r:embed="rId9"/>
        <a:stretch>
          <a:fillRect/>
        </a:stretch>
      </xdr:blipFill>
      <xdr:spPr>
        <a:prstGeom prst="rect">
          <a:avLst/>
        </a:prstGeom>
        <a:noFill/>
      </xdr:spPr>
    </xdr:pic>
    <xdr:clientData fLocksWithSheet="0"/>
  </xdr:oneCellAnchor>
  <xdr:oneCellAnchor>
    <xdr:from>
      <xdr:col>7</xdr:col>
      <xdr:colOff>57150</xdr:colOff>
      <xdr:row>21</xdr:row>
      <xdr:rowOff>771525</xdr:rowOff>
    </xdr:from>
    <xdr:ext cx="466725" cy="533400"/>
    <xdr:pic>
      <xdr:nvPicPr>
        <xdr:cNvPr id="0" name="image791.png"/>
        <xdr:cNvPicPr preferRelativeResize="0"/>
      </xdr:nvPicPr>
      <xdr:blipFill>
        <a:blip cstate="print" r:embed="rId11"/>
        <a:stretch>
          <a:fillRect/>
        </a:stretch>
      </xdr:blipFill>
      <xdr:spPr>
        <a:prstGeom prst="rect">
          <a:avLst/>
        </a:prstGeom>
        <a:noFill/>
      </xdr:spPr>
    </xdr:pic>
    <xdr:clientData fLocksWithSheet="0"/>
  </xdr:oneCellAnchor>
  <xdr:oneCellAnchor>
    <xdr:from>
      <xdr:col>3</xdr:col>
      <xdr:colOff>142875</xdr:colOff>
      <xdr:row>22</xdr:row>
      <xdr:rowOff>247650</xdr:rowOff>
    </xdr:from>
    <xdr:ext cx="1543050" cy="1676400"/>
    <xdr:pic>
      <xdr:nvPicPr>
        <xdr:cNvPr id="0" name="image730.png"/>
        <xdr:cNvPicPr preferRelativeResize="0"/>
      </xdr:nvPicPr>
      <xdr:blipFill>
        <a:blip cstate="print" r:embed="rId12"/>
        <a:stretch>
          <a:fillRect/>
        </a:stretch>
      </xdr:blipFill>
      <xdr:spPr>
        <a:prstGeom prst="rect">
          <a:avLst/>
        </a:prstGeom>
        <a:noFill/>
      </xdr:spPr>
    </xdr:pic>
    <xdr:clientData fLocksWithSheet="0"/>
  </xdr:oneCellAnchor>
  <xdr:oneCellAnchor>
    <xdr:from>
      <xdr:col>7</xdr:col>
      <xdr:colOff>171450</xdr:colOff>
      <xdr:row>22</xdr:row>
      <xdr:rowOff>1076325</xdr:rowOff>
    </xdr:from>
    <xdr:ext cx="333375" cy="152400"/>
    <xdr:pic>
      <xdr:nvPicPr>
        <xdr:cNvPr id="0" name="image767.pn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314325</xdr:colOff>
      <xdr:row>23</xdr:row>
      <xdr:rowOff>209550</xdr:rowOff>
    </xdr:from>
    <xdr:ext cx="1371600" cy="1790700"/>
    <xdr:pic>
      <xdr:nvPicPr>
        <xdr:cNvPr id="0" name="image736.png"/>
        <xdr:cNvPicPr preferRelativeResize="0"/>
      </xdr:nvPicPr>
      <xdr:blipFill>
        <a:blip cstate="print" r:embed="rId14"/>
        <a:stretch>
          <a:fillRect/>
        </a:stretch>
      </xdr:blipFill>
      <xdr:spPr>
        <a:prstGeom prst="rect">
          <a:avLst/>
        </a:prstGeom>
        <a:noFill/>
      </xdr:spPr>
    </xdr:pic>
    <xdr:clientData fLocksWithSheet="0"/>
  </xdr:oneCellAnchor>
  <xdr:oneCellAnchor>
    <xdr:from>
      <xdr:col>7</xdr:col>
      <xdr:colOff>200025</xdr:colOff>
      <xdr:row>23</xdr:row>
      <xdr:rowOff>1066800</xdr:rowOff>
    </xdr:from>
    <xdr:ext cx="314325" cy="152400"/>
    <xdr:pic>
      <xdr:nvPicPr>
        <xdr:cNvPr id="0" name="image767.pn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266700</xdr:colOff>
      <xdr:row>24</xdr:row>
      <xdr:rowOff>133350</xdr:rowOff>
    </xdr:from>
    <xdr:ext cx="1314450" cy="1857375"/>
    <xdr:pic>
      <xdr:nvPicPr>
        <xdr:cNvPr id="0" name="image734.png"/>
        <xdr:cNvPicPr preferRelativeResize="0"/>
      </xdr:nvPicPr>
      <xdr:blipFill>
        <a:blip cstate="print" r:embed="rId15"/>
        <a:stretch>
          <a:fillRect/>
        </a:stretch>
      </xdr:blipFill>
      <xdr:spPr>
        <a:prstGeom prst="rect">
          <a:avLst/>
        </a:prstGeom>
        <a:noFill/>
      </xdr:spPr>
    </xdr:pic>
    <xdr:clientData fLocksWithSheet="0"/>
  </xdr:oneCellAnchor>
  <xdr:oneCellAnchor>
    <xdr:from>
      <xdr:col>7</xdr:col>
      <xdr:colOff>133350</xdr:colOff>
      <xdr:row>24</xdr:row>
      <xdr:rowOff>1047750</xdr:rowOff>
    </xdr:from>
    <xdr:ext cx="381000" cy="295275"/>
    <xdr:pic>
      <xdr:nvPicPr>
        <xdr:cNvPr id="0" name="image733.pn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133350</xdr:colOff>
      <xdr:row>25</xdr:row>
      <xdr:rowOff>1066800</xdr:rowOff>
    </xdr:from>
    <xdr:ext cx="352425" cy="266700"/>
    <xdr:pic>
      <xdr:nvPicPr>
        <xdr:cNvPr id="0" name="image733.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161925</xdr:colOff>
      <xdr:row>25</xdr:row>
      <xdr:rowOff>228600</xdr:rowOff>
    </xdr:from>
    <xdr:ext cx="1609725" cy="1885950"/>
    <xdr:pic>
      <xdr:nvPicPr>
        <xdr:cNvPr id="0" name="image735.png"/>
        <xdr:cNvPicPr preferRelativeResize="0"/>
      </xdr:nvPicPr>
      <xdr:blipFill>
        <a:blip cstate="print" r:embed="rId17"/>
        <a:stretch>
          <a:fillRect/>
        </a:stretch>
      </xdr:blipFill>
      <xdr:spPr>
        <a:prstGeom prst="rect">
          <a:avLst/>
        </a:prstGeom>
        <a:noFill/>
      </xdr:spPr>
    </xdr:pic>
    <xdr:clientData fLocksWithSheet="0"/>
  </xdr:oneCellAnchor>
  <xdr:oneCellAnchor>
    <xdr:from>
      <xdr:col>7</xdr:col>
      <xdr:colOff>66675</xdr:colOff>
      <xdr:row>26</xdr:row>
      <xdr:rowOff>971550</xdr:rowOff>
    </xdr:from>
    <xdr:ext cx="447675" cy="342900"/>
    <xdr:pic>
      <xdr:nvPicPr>
        <xdr:cNvPr id="0" name="image733.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228600</xdr:colOff>
      <xdr:row>26</xdr:row>
      <xdr:rowOff>180975</xdr:rowOff>
    </xdr:from>
    <xdr:ext cx="1504950" cy="1838325"/>
    <xdr:pic>
      <xdr:nvPicPr>
        <xdr:cNvPr id="0" name="image756.png"/>
        <xdr:cNvPicPr preferRelativeResize="0"/>
      </xdr:nvPicPr>
      <xdr:blipFill>
        <a:blip cstate="print" r:embed="rId18"/>
        <a:stretch>
          <a:fillRect/>
        </a:stretch>
      </xdr:blipFill>
      <xdr:spPr>
        <a:prstGeom prst="rect">
          <a:avLst/>
        </a:prstGeom>
        <a:noFill/>
      </xdr:spPr>
    </xdr:pic>
    <xdr:clientData fLocksWithSheet="0"/>
  </xdr:oneCellAnchor>
  <xdr:oneCellAnchor>
    <xdr:from>
      <xdr:col>7</xdr:col>
      <xdr:colOff>133350</xdr:colOff>
      <xdr:row>27</xdr:row>
      <xdr:rowOff>1028700</xdr:rowOff>
    </xdr:from>
    <xdr:ext cx="447675" cy="342900"/>
    <xdr:pic>
      <xdr:nvPicPr>
        <xdr:cNvPr id="0" name="image733.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257175</xdr:colOff>
      <xdr:row>27</xdr:row>
      <xdr:rowOff>323850</xdr:rowOff>
    </xdr:from>
    <xdr:ext cx="1466850" cy="1781175"/>
    <xdr:pic>
      <xdr:nvPicPr>
        <xdr:cNvPr id="0" name="image745.png"/>
        <xdr:cNvPicPr preferRelativeResize="0"/>
      </xdr:nvPicPr>
      <xdr:blipFill>
        <a:blip cstate="print" r:embed="rId19"/>
        <a:stretch>
          <a:fillRect/>
        </a:stretch>
      </xdr:blipFill>
      <xdr:spPr>
        <a:prstGeom prst="rect">
          <a:avLst/>
        </a:prstGeom>
        <a:noFill/>
      </xdr:spPr>
    </xdr:pic>
    <xdr:clientData fLocksWithSheet="0"/>
  </xdr:oneCellAnchor>
  <xdr:oneCellAnchor>
    <xdr:from>
      <xdr:col>3</xdr:col>
      <xdr:colOff>257175</xdr:colOff>
      <xdr:row>28</xdr:row>
      <xdr:rowOff>361950</xdr:rowOff>
    </xdr:from>
    <xdr:ext cx="1466850" cy="1628775"/>
    <xdr:pic>
      <xdr:nvPicPr>
        <xdr:cNvPr id="0" name="image739.png"/>
        <xdr:cNvPicPr preferRelativeResize="0"/>
      </xdr:nvPicPr>
      <xdr:blipFill>
        <a:blip cstate="print" r:embed="rId20"/>
        <a:stretch>
          <a:fillRect/>
        </a:stretch>
      </xdr:blipFill>
      <xdr:spPr>
        <a:prstGeom prst="rect">
          <a:avLst/>
        </a:prstGeom>
        <a:noFill/>
      </xdr:spPr>
    </xdr:pic>
    <xdr:clientData fLocksWithSheet="0"/>
  </xdr:oneCellAnchor>
  <xdr:oneCellAnchor>
    <xdr:from>
      <xdr:col>7</xdr:col>
      <xdr:colOff>47625</xdr:colOff>
      <xdr:row>28</xdr:row>
      <xdr:rowOff>809625</xdr:rowOff>
    </xdr:from>
    <xdr:ext cx="542925" cy="419100"/>
    <xdr:pic>
      <xdr:nvPicPr>
        <xdr:cNvPr id="0" name="image733.png"/>
        <xdr:cNvPicPr preferRelativeResize="0"/>
      </xdr:nvPicPr>
      <xdr:blipFill>
        <a:blip cstate="print" r:embed="rId16"/>
        <a:stretch>
          <a:fillRect/>
        </a:stretch>
      </xdr:blipFill>
      <xdr:spPr>
        <a:prstGeom prst="rect">
          <a:avLst/>
        </a:prstGeom>
        <a:noFill/>
      </xdr:spPr>
    </xdr:pic>
    <xdr:clientData fLocksWithSheet="0"/>
  </xdr:oneCellAnchor>
  <xdr:oneCellAnchor>
    <xdr:from>
      <xdr:col>7</xdr:col>
      <xdr:colOff>47625</xdr:colOff>
      <xdr:row>29</xdr:row>
      <xdr:rowOff>809625</xdr:rowOff>
    </xdr:from>
    <xdr:ext cx="542925" cy="419100"/>
    <xdr:pic>
      <xdr:nvPicPr>
        <xdr:cNvPr id="0" name="image733.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285750</xdr:colOff>
      <xdr:row>29</xdr:row>
      <xdr:rowOff>400050</xdr:rowOff>
    </xdr:from>
    <xdr:ext cx="1362075" cy="1695450"/>
    <xdr:pic>
      <xdr:nvPicPr>
        <xdr:cNvPr id="0" name="image741.png"/>
        <xdr:cNvPicPr preferRelativeResize="0"/>
      </xdr:nvPicPr>
      <xdr:blipFill>
        <a:blip cstate="print" r:embed="rId21"/>
        <a:stretch>
          <a:fillRect/>
        </a:stretch>
      </xdr:blipFill>
      <xdr:spPr>
        <a:prstGeom prst="rect">
          <a:avLst/>
        </a:prstGeom>
        <a:noFill/>
      </xdr:spPr>
    </xdr:pic>
    <xdr:clientData fLocksWithSheet="0"/>
  </xdr:oneCellAnchor>
  <xdr:oneCellAnchor>
    <xdr:from>
      <xdr:col>7</xdr:col>
      <xdr:colOff>47625</xdr:colOff>
      <xdr:row>30</xdr:row>
      <xdr:rowOff>809625</xdr:rowOff>
    </xdr:from>
    <xdr:ext cx="542925" cy="419100"/>
    <xdr:pic>
      <xdr:nvPicPr>
        <xdr:cNvPr id="0" name="image733.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200025</xdr:colOff>
      <xdr:row>30</xdr:row>
      <xdr:rowOff>228600</xdr:rowOff>
    </xdr:from>
    <xdr:ext cx="1466850" cy="1685925"/>
    <xdr:pic>
      <xdr:nvPicPr>
        <xdr:cNvPr id="0" name="image748.png"/>
        <xdr:cNvPicPr preferRelativeResize="0"/>
      </xdr:nvPicPr>
      <xdr:blipFill>
        <a:blip cstate="print" r:embed="rId22"/>
        <a:stretch>
          <a:fillRect/>
        </a:stretch>
      </xdr:blipFill>
      <xdr:spPr>
        <a:prstGeom prst="rect">
          <a:avLst/>
        </a:prstGeom>
        <a:noFill/>
      </xdr:spPr>
    </xdr:pic>
    <xdr:clientData fLocksWithSheet="0"/>
  </xdr:oneCellAnchor>
  <xdr:oneCellAnchor>
    <xdr:from>
      <xdr:col>7</xdr:col>
      <xdr:colOff>38100</xdr:colOff>
      <xdr:row>31</xdr:row>
      <xdr:rowOff>809625</xdr:rowOff>
    </xdr:from>
    <xdr:ext cx="542925" cy="419100"/>
    <xdr:pic>
      <xdr:nvPicPr>
        <xdr:cNvPr id="0" name="image733.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266700</xdr:colOff>
      <xdr:row>31</xdr:row>
      <xdr:rowOff>161925</xdr:rowOff>
    </xdr:from>
    <xdr:ext cx="1466850" cy="1914525"/>
    <xdr:pic>
      <xdr:nvPicPr>
        <xdr:cNvPr id="0" name="image742.png"/>
        <xdr:cNvPicPr preferRelativeResize="0"/>
      </xdr:nvPicPr>
      <xdr:blipFill>
        <a:blip cstate="print" r:embed="rId23"/>
        <a:stretch>
          <a:fillRect/>
        </a:stretch>
      </xdr:blipFill>
      <xdr:spPr>
        <a:prstGeom prst="rect">
          <a:avLst/>
        </a:prstGeom>
        <a:noFill/>
      </xdr:spPr>
    </xdr:pic>
    <xdr:clientData fLocksWithSheet="0"/>
  </xdr:oneCellAnchor>
  <xdr:oneCellAnchor>
    <xdr:from>
      <xdr:col>7</xdr:col>
      <xdr:colOff>38100</xdr:colOff>
      <xdr:row>32</xdr:row>
      <xdr:rowOff>809625</xdr:rowOff>
    </xdr:from>
    <xdr:ext cx="542925" cy="419100"/>
    <xdr:pic>
      <xdr:nvPicPr>
        <xdr:cNvPr id="0" name="image733.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123825</xdr:colOff>
      <xdr:row>32</xdr:row>
      <xdr:rowOff>361950</xdr:rowOff>
    </xdr:from>
    <xdr:ext cx="1600200" cy="1676400"/>
    <xdr:pic>
      <xdr:nvPicPr>
        <xdr:cNvPr id="0" name="image762.png"/>
        <xdr:cNvPicPr preferRelativeResize="0"/>
      </xdr:nvPicPr>
      <xdr:blipFill>
        <a:blip cstate="print" r:embed="rId24"/>
        <a:stretch>
          <a:fillRect/>
        </a:stretch>
      </xdr:blipFill>
      <xdr:spPr>
        <a:prstGeom prst="rect">
          <a:avLst/>
        </a:prstGeom>
        <a:noFill/>
      </xdr:spPr>
    </xdr:pic>
    <xdr:clientData fLocksWithSheet="0"/>
  </xdr:oneCellAnchor>
  <xdr:oneCellAnchor>
    <xdr:from>
      <xdr:col>7</xdr:col>
      <xdr:colOff>47625</xdr:colOff>
      <xdr:row>33</xdr:row>
      <xdr:rowOff>809625</xdr:rowOff>
    </xdr:from>
    <xdr:ext cx="542925" cy="419100"/>
    <xdr:pic>
      <xdr:nvPicPr>
        <xdr:cNvPr id="0" name="image733.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123825</xdr:colOff>
      <xdr:row>33</xdr:row>
      <xdr:rowOff>342900</xdr:rowOff>
    </xdr:from>
    <xdr:ext cx="1647825" cy="1695450"/>
    <xdr:pic>
      <xdr:nvPicPr>
        <xdr:cNvPr id="0" name="image766.png"/>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133350</xdr:colOff>
      <xdr:row>34</xdr:row>
      <xdr:rowOff>371475</xdr:rowOff>
    </xdr:from>
    <xdr:ext cx="1638300" cy="1581150"/>
    <xdr:pic>
      <xdr:nvPicPr>
        <xdr:cNvPr id="0" name="image759.png"/>
        <xdr:cNvPicPr preferRelativeResize="0"/>
      </xdr:nvPicPr>
      <xdr:blipFill>
        <a:blip cstate="print" r:embed="rId26"/>
        <a:stretch>
          <a:fillRect/>
        </a:stretch>
      </xdr:blipFill>
      <xdr:spPr>
        <a:prstGeom prst="rect">
          <a:avLst/>
        </a:prstGeom>
        <a:noFill/>
      </xdr:spPr>
    </xdr:pic>
    <xdr:clientData fLocksWithSheet="0"/>
  </xdr:oneCellAnchor>
  <xdr:oneCellAnchor>
    <xdr:from>
      <xdr:col>3</xdr:col>
      <xdr:colOff>247650</xdr:colOff>
      <xdr:row>35</xdr:row>
      <xdr:rowOff>133350</xdr:rowOff>
    </xdr:from>
    <xdr:ext cx="1590675" cy="1866900"/>
    <xdr:pic>
      <xdr:nvPicPr>
        <xdr:cNvPr id="0" name="image761.pn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209550</xdr:colOff>
      <xdr:row>36</xdr:row>
      <xdr:rowOff>180975</xdr:rowOff>
    </xdr:from>
    <xdr:ext cx="1476375" cy="1962150"/>
    <xdr:pic>
      <xdr:nvPicPr>
        <xdr:cNvPr id="0" name="image750.pn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323850</xdr:colOff>
      <xdr:row>37</xdr:row>
      <xdr:rowOff>276225</xdr:rowOff>
    </xdr:from>
    <xdr:ext cx="1476375" cy="1676400"/>
    <xdr:pic>
      <xdr:nvPicPr>
        <xdr:cNvPr id="0" name="image755.pn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200025</xdr:colOff>
      <xdr:row>38</xdr:row>
      <xdr:rowOff>438150</xdr:rowOff>
    </xdr:from>
    <xdr:ext cx="1409700" cy="1590675"/>
    <xdr:pic>
      <xdr:nvPicPr>
        <xdr:cNvPr id="0" name="image760.png"/>
        <xdr:cNvPicPr preferRelativeResize="0"/>
      </xdr:nvPicPr>
      <xdr:blipFill>
        <a:blip cstate="print" r:embed="rId30"/>
        <a:stretch>
          <a:fillRect/>
        </a:stretch>
      </xdr:blipFill>
      <xdr:spPr>
        <a:prstGeom prst="rect">
          <a:avLst/>
        </a:prstGeom>
        <a:noFill/>
      </xdr:spPr>
    </xdr:pic>
    <xdr:clientData fLocksWithSheet="0"/>
  </xdr:oneCellAnchor>
  <xdr:oneCellAnchor>
    <xdr:from>
      <xdr:col>3</xdr:col>
      <xdr:colOff>352425</xdr:colOff>
      <xdr:row>39</xdr:row>
      <xdr:rowOff>266700</xdr:rowOff>
    </xdr:from>
    <xdr:ext cx="1314450" cy="1838325"/>
    <xdr:pic>
      <xdr:nvPicPr>
        <xdr:cNvPr id="0" name="image809.pn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304800</xdr:colOff>
      <xdr:row>40</xdr:row>
      <xdr:rowOff>361950</xdr:rowOff>
    </xdr:from>
    <xdr:ext cx="1466850" cy="1685925"/>
    <xdr:pic>
      <xdr:nvPicPr>
        <xdr:cNvPr id="0" name="image753.pn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142875</xdr:colOff>
      <xdr:row>41</xdr:row>
      <xdr:rowOff>361950</xdr:rowOff>
    </xdr:from>
    <xdr:ext cx="1476375" cy="1619250"/>
    <xdr:pic>
      <xdr:nvPicPr>
        <xdr:cNvPr id="0" name="image787.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161925</xdr:colOff>
      <xdr:row>42</xdr:row>
      <xdr:rowOff>219075</xdr:rowOff>
    </xdr:from>
    <xdr:ext cx="1552575" cy="1914525"/>
    <xdr:pic>
      <xdr:nvPicPr>
        <xdr:cNvPr id="0" name="image764.png"/>
        <xdr:cNvPicPr preferRelativeResize="0"/>
      </xdr:nvPicPr>
      <xdr:blipFill>
        <a:blip cstate="print" r:embed="rId34"/>
        <a:stretch>
          <a:fillRect/>
        </a:stretch>
      </xdr:blipFill>
      <xdr:spPr>
        <a:prstGeom prst="rect">
          <a:avLst/>
        </a:prstGeom>
        <a:noFill/>
      </xdr:spPr>
    </xdr:pic>
    <xdr:clientData fLocksWithSheet="0"/>
  </xdr:oneCellAnchor>
  <xdr:oneCellAnchor>
    <xdr:from>
      <xdr:col>3</xdr:col>
      <xdr:colOff>133350</xdr:colOff>
      <xdr:row>43</xdr:row>
      <xdr:rowOff>409575</xdr:rowOff>
    </xdr:from>
    <xdr:ext cx="1390650" cy="1590675"/>
    <xdr:pic>
      <xdr:nvPicPr>
        <xdr:cNvPr id="0" name="image754.png"/>
        <xdr:cNvPicPr preferRelativeResize="0"/>
      </xdr:nvPicPr>
      <xdr:blipFill>
        <a:blip cstate="print" r:embed="rId35"/>
        <a:stretch>
          <a:fillRect/>
        </a:stretch>
      </xdr:blipFill>
      <xdr:spPr>
        <a:prstGeom prst="rect">
          <a:avLst/>
        </a:prstGeom>
        <a:noFill/>
      </xdr:spPr>
    </xdr:pic>
    <xdr:clientData fLocksWithSheet="0"/>
  </xdr:oneCellAnchor>
  <xdr:oneCellAnchor>
    <xdr:from>
      <xdr:col>3</xdr:col>
      <xdr:colOff>285750</xdr:colOff>
      <xdr:row>44</xdr:row>
      <xdr:rowOff>295275</xdr:rowOff>
    </xdr:from>
    <xdr:ext cx="1209675" cy="1771650"/>
    <xdr:pic>
      <xdr:nvPicPr>
        <xdr:cNvPr id="0" name="image769.png"/>
        <xdr:cNvPicPr preferRelativeResize="0"/>
      </xdr:nvPicPr>
      <xdr:blipFill>
        <a:blip cstate="print" r:embed="rId36"/>
        <a:stretch>
          <a:fillRect/>
        </a:stretch>
      </xdr:blipFill>
      <xdr:spPr>
        <a:prstGeom prst="rect">
          <a:avLst/>
        </a:prstGeom>
        <a:noFill/>
      </xdr:spPr>
    </xdr:pic>
    <xdr:clientData fLocksWithSheet="0"/>
  </xdr:oneCellAnchor>
  <xdr:oneCellAnchor>
    <xdr:from>
      <xdr:col>3</xdr:col>
      <xdr:colOff>171450</xdr:colOff>
      <xdr:row>45</xdr:row>
      <xdr:rowOff>219075</xdr:rowOff>
    </xdr:from>
    <xdr:ext cx="1552575" cy="2000250"/>
    <xdr:pic>
      <xdr:nvPicPr>
        <xdr:cNvPr id="0" name="image770.png"/>
        <xdr:cNvPicPr preferRelativeResize="0"/>
      </xdr:nvPicPr>
      <xdr:blipFill>
        <a:blip cstate="print" r:embed="rId37"/>
        <a:stretch>
          <a:fillRect/>
        </a:stretch>
      </xdr:blipFill>
      <xdr:spPr>
        <a:prstGeom prst="rect">
          <a:avLst/>
        </a:prstGeom>
        <a:noFill/>
      </xdr:spPr>
    </xdr:pic>
    <xdr:clientData fLocksWithSheet="0"/>
  </xdr:oneCellAnchor>
  <xdr:oneCellAnchor>
    <xdr:from>
      <xdr:col>3</xdr:col>
      <xdr:colOff>371475</xdr:colOff>
      <xdr:row>46</xdr:row>
      <xdr:rowOff>352425</xdr:rowOff>
    </xdr:from>
    <xdr:ext cx="1400175" cy="1514475"/>
    <xdr:pic>
      <xdr:nvPicPr>
        <xdr:cNvPr id="0" name="image757.png"/>
        <xdr:cNvPicPr preferRelativeResize="0"/>
      </xdr:nvPicPr>
      <xdr:blipFill>
        <a:blip cstate="print" r:embed="rId38"/>
        <a:stretch>
          <a:fillRect/>
        </a:stretch>
      </xdr:blipFill>
      <xdr:spPr>
        <a:prstGeom prst="rect">
          <a:avLst/>
        </a:prstGeom>
        <a:noFill/>
      </xdr:spPr>
    </xdr:pic>
    <xdr:clientData fLocksWithSheet="0"/>
  </xdr:oneCellAnchor>
  <xdr:oneCellAnchor>
    <xdr:from>
      <xdr:col>3</xdr:col>
      <xdr:colOff>228600</xdr:colOff>
      <xdr:row>47</xdr:row>
      <xdr:rowOff>390525</xdr:rowOff>
    </xdr:from>
    <xdr:ext cx="1390650" cy="1628775"/>
    <xdr:pic>
      <xdr:nvPicPr>
        <xdr:cNvPr id="0" name="image777.png"/>
        <xdr:cNvPicPr preferRelativeResize="0"/>
      </xdr:nvPicPr>
      <xdr:blipFill>
        <a:blip cstate="print" r:embed="rId39"/>
        <a:stretch>
          <a:fillRect/>
        </a:stretch>
      </xdr:blipFill>
      <xdr:spPr>
        <a:prstGeom prst="rect">
          <a:avLst/>
        </a:prstGeom>
        <a:noFill/>
      </xdr:spPr>
    </xdr:pic>
    <xdr:clientData fLocksWithSheet="0"/>
  </xdr:oneCellAnchor>
  <xdr:oneCellAnchor>
    <xdr:from>
      <xdr:col>3</xdr:col>
      <xdr:colOff>152400</xdr:colOff>
      <xdr:row>48</xdr:row>
      <xdr:rowOff>228600</xdr:rowOff>
    </xdr:from>
    <xdr:ext cx="1447800" cy="1685925"/>
    <xdr:pic>
      <xdr:nvPicPr>
        <xdr:cNvPr id="0" name="image758.pn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371475</xdr:colOff>
      <xdr:row>49</xdr:row>
      <xdr:rowOff>114300</xdr:rowOff>
    </xdr:from>
    <xdr:ext cx="1333500" cy="1962150"/>
    <xdr:pic>
      <xdr:nvPicPr>
        <xdr:cNvPr id="0" name="image790.png"/>
        <xdr:cNvPicPr preferRelativeResize="0"/>
      </xdr:nvPicPr>
      <xdr:blipFill>
        <a:blip cstate="print" r:embed="rId41"/>
        <a:stretch>
          <a:fillRect/>
        </a:stretch>
      </xdr:blipFill>
      <xdr:spPr>
        <a:prstGeom prst="rect">
          <a:avLst/>
        </a:prstGeom>
        <a:noFill/>
      </xdr:spPr>
    </xdr:pic>
    <xdr:clientData fLocksWithSheet="0"/>
  </xdr:oneCellAnchor>
  <xdr:oneCellAnchor>
    <xdr:from>
      <xdr:col>3</xdr:col>
      <xdr:colOff>304800</xdr:colOff>
      <xdr:row>50</xdr:row>
      <xdr:rowOff>466725</xdr:rowOff>
    </xdr:from>
    <xdr:ext cx="1457325" cy="1571625"/>
    <xdr:pic>
      <xdr:nvPicPr>
        <xdr:cNvPr id="0" name="image773.png"/>
        <xdr:cNvPicPr preferRelativeResize="0"/>
      </xdr:nvPicPr>
      <xdr:blipFill>
        <a:blip cstate="print" r:embed="rId42"/>
        <a:stretch>
          <a:fillRect/>
        </a:stretch>
      </xdr:blipFill>
      <xdr:spPr>
        <a:prstGeom prst="rect">
          <a:avLst/>
        </a:prstGeom>
        <a:noFill/>
      </xdr:spPr>
    </xdr:pic>
    <xdr:clientData fLocksWithSheet="0"/>
  </xdr:oneCellAnchor>
  <xdr:oneCellAnchor>
    <xdr:from>
      <xdr:col>3</xdr:col>
      <xdr:colOff>142875</xdr:colOff>
      <xdr:row>51</xdr:row>
      <xdr:rowOff>390525</xdr:rowOff>
    </xdr:from>
    <xdr:ext cx="1543050" cy="1647825"/>
    <xdr:pic>
      <xdr:nvPicPr>
        <xdr:cNvPr id="0" name="image812.png"/>
        <xdr:cNvPicPr preferRelativeResize="0"/>
      </xdr:nvPicPr>
      <xdr:blipFill>
        <a:blip cstate="print" r:embed="rId43"/>
        <a:stretch>
          <a:fillRect/>
        </a:stretch>
      </xdr:blipFill>
      <xdr:spPr>
        <a:prstGeom prst="rect">
          <a:avLst/>
        </a:prstGeom>
        <a:noFill/>
      </xdr:spPr>
    </xdr:pic>
    <xdr:clientData fLocksWithSheet="0"/>
  </xdr:oneCellAnchor>
  <xdr:oneCellAnchor>
    <xdr:from>
      <xdr:col>3</xdr:col>
      <xdr:colOff>276225</xdr:colOff>
      <xdr:row>52</xdr:row>
      <xdr:rowOff>361950</xdr:rowOff>
    </xdr:from>
    <xdr:ext cx="1514475" cy="1590675"/>
    <xdr:pic>
      <xdr:nvPicPr>
        <xdr:cNvPr id="0" name="image825.png"/>
        <xdr:cNvPicPr preferRelativeResize="0"/>
      </xdr:nvPicPr>
      <xdr:blipFill>
        <a:blip cstate="print" r:embed="rId44"/>
        <a:stretch>
          <a:fillRect/>
        </a:stretch>
      </xdr:blipFill>
      <xdr:spPr>
        <a:prstGeom prst="rect">
          <a:avLst/>
        </a:prstGeom>
        <a:noFill/>
      </xdr:spPr>
    </xdr:pic>
    <xdr:clientData fLocksWithSheet="0"/>
  </xdr:oneCellAnchor>
  <xdr:oneCellAnchor>
    <xdr:from>
      <xdr:col>3</xdr:col>
      <xdr:colOff>285750</xdr:colOff>
      <xdr:row>53</xdr:row>
      <xdr:rowOff>238125</xdr:rowOff>
    </xdr:from>
    <xdr:ext cx="1285875" cy="1638300"/>
    <xdr:pic>
      <xdr:nvPicPr>
        <xdr:cNvPr id="0" name="image774.png"/>
        <xdr:cNvPicPr preferRelativeResize="0"/>
      </xdr:nvPicPr>
      <xdr:blipFill>
        <a:blip cstate="print" r:embed="rId45"/>
        <a:stretch>
          <a:fillRect/>
        </a:stretch>
      </xdr:blipFill>
      <xdr:spPr>
        <a:prstGeom prst="rect">
          <a:avLst/>
        </a:prstGeom>
        <a:noFill/>
      </xdr:spPr>
    </xdr:pic>
    <xdr:clientData fLocksWithSheet="0"/>
  </xdr:oneCellAnchor>
  <xdr:oneCellAnchor>
    <xdr:from>
      <xdr:col>3</xdr:col>
      <xdr:colOff>238125</xdr:colOff>
      <xdr:row>54</xdr:row>
      <xdr:rowOff>266700</xdr:rowOff>
    </xdr:from>
    <xdr:ext cx="1514475" cy="1676400"/>
    <xdr:pic>
      <xdr:nvPicPr>
        <xdr:cNvPr id="0" name="image784.png"/>
        <xdr:cNvPicPr preferRelativeResize="0"/>
      </xdr:nvPicPr>
      <xdr:blipFill>
        <a:blip cstate="print" r:embed="rId46"/>
        <a:stretch>
          <a:fillRect/>
        </a:stretch>
      </xdr:blipFill>
      <xdr:spPr>
        <a:prstGeom prst="rect">
          <a:avLst/>
        </a:prstGeom>
        <a:noFill/>
      </xdr:spPr>
    </xdr:pic>
    <xdr:clientData fLocksWithSheet="0"/>
  </xdr:oneCellAnchor>
  <xdr:oneCellAnchor>
    <xdr:from>
      <xdr:col>3</xdr:col>
      <xdr:colOff>257175</xdr:colOff>
      <xdr:row>55</xdr:row>
      <xdr:rowOff>190500</xdr:rowOff>
    </xdr:from>
    <xdr:ext cx="1504950" cy="1790700"/>
    <xdr:pic>
      <xdr:nvPicPr>
        <xdr:cNvPr id="0" name="image763.png"/>
        <xdr:cNvPicPr preferRelativeResize="0"/>
      </xdr:nvPicPr>
      <xdr:blipFill>
        <a:blip cstate="print" r:embed="rId47"/>
        <a:stretch>
          <a:fillRect/>
        </a:stretch>
      </xdr:blipFill>
      <xdr:spPr>
        <a:prstGeom prst="rect">
          <a:avLst/>
        </a:prstGeom>
        <a:noFill/>
      </xdr:spPr>
    </xdr:pic>
    <xdr:clientData fLocksWithSheet="0"/>
  </xdr:oneCellAnchor>
  <xdr:oneCellAnchor>
    <xdr:from>
      <xdr:col>3</xdr:col>
      <xdr:colOff>152400</xdr:colOff>
      <xdr:row>56</xdr:row>
      <xdr:rowOff>390525</xdr:rowOff>
    </xdr:from>
    <xdr:ext cx="1485900" cy="1647825"/>
    <xdr:pic>
      <xdr:nvPicPr>
        <xdr:cNvPr id="0" name="image771.png"/>
        <xdr:cNvPicPr preferRelativeResize="0"/>
      </xdr:nvPicPr>
      <xdr:blipFill>
        <a:blip cstate="print" r:embed="rId48"/>
        <a:stretch>
          <a:fillRect/>
        </a:stretch>
      </xdr:blipFill>
      <xdr:spPr>
        <a:prstGeom prst="rect">
          <a:avLst/>
        </a:prstGeom>
        <a:noFill/>
      </xdr:spPr>
    </xdr:pic>
    <xdr:clientData fLocksWithSheet="0"/>
  </xdr:oneCellAnchor>
  <xdr:oneCellAnchor>
    <xdr:from>
      <xdr:col>3</xdr:col>
      <xdr:colOff>152400</xdr:colOff>
      <xdr:row>57</xdr:row>
      <xdr:rowOff>390525</xdr:rowOff>
    </xdr:from>
    <xdr:ext cx="1485900" cy="1647825"/>
    <xdr:pic>
      <xdr:nvPicPr>
        <xdr:cNvPr id="0" name="image771.png"/>
        <xdr:cNvPicPr preferRelativeResize="0"/>
      </xdr:nvPicPr>
      <xdr:blipFill>
        <a:blip cstate="print" r:embed="rId48"/>
        <a:stretch>
          <a:fillRect/>
        </a:stretch>
      </xdr:blipFill>
      <xdr:spPr>
        <a:prstGeom prst="rect">
          <a:avLst/>
        </a:prstGeom>
        <a:noFill/>
      </xdr:spPr>
    </xdr:pic>
    <xdr:clientData fLocksWithSheet="0"/>
  </xdr:oneCellAnchor>
  <xdr:oneCellAnchor>
    <xdr:from>
      <xdr:col>3</xdr:col>
      <xdr:colOff>180975</xdr:colOff>
      <xdr:row>58</xdr:row>
      <xdr:rowOff>161925</xdr:rowOff>
    </xdr:from>
    <xdr:ext cx="1466850" cy="1714500"/>
    <xdr:pic>
      <xdr:nvPicPr>
        <xdr:cNvPr id="0" name="image785.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342900</xdr:colOff>
      <xdr:row>59</xdr:row>
      <xdr:rowOff>333375</xdr:rowOff>
    </xdr:from>
    <xdr:ext cx="1371600" cy="1733550"/>
    <xdr:pic>
      <xdr:nvPicPr>
        <xdr:cNvPr id="0" name="image765.png"/>
        <xdr:cNvPicPr preferRelativeResize="0"/>
      </xdr:nvPicPr>
      <xdr:blipFill>
        <a:blip cstate="print" r:embed="rId50"/>
        <a:stretch>
          <a:fillRect/>
        </a:stretch>
      </xdr:blipFill>
      <xdr:spPr>
        <a:prstGeom prst="rect">
          <a:avLst/>
        </a:prstGeom>
        <a:noFill/>
      </xdr:spPr>
    </xdr:pic>
    <xdr:clientData fLocksWithSheet="0"/>
  </xdr:oneCellAnchor>
  <xdr:oneCellAnchor>
    <xdr:from>
      <xdr:col>3</xdr:col>
      <xdr:colOff>285750</xdr:colOff>
      <xdr:row>60</xdr:row>
      <xdr:rowOff>371475</xdr:rowOff>
    </xdr:from>
    <xdr:ext cx="1447800" cy="1657350"/>
    <xdr:pic>
      <xdr:nvPicPr>
        <xdr:cNvPr id="0" name="image768.pn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361950</xdr:colOff>
      <xdr:row>61</xdr:row>
      <xdr:rowOff>352425</xdr:rowOff>
    </xdr:from>
    <xdr:ext cx="1400175" cy="1562100"/>
    <xdr:pic>
      <xdr:nvPicPr>
        <xdr:cNvPr id="0" name="image775.png"/>
        <xdr:cNvPicPr preferRelativeResize="0"/>
      </xdr:nvPicPr>
      <xdr:blipFill>
        <a:blip cstate="print" r:embed="rId52"/>
        <a:stretch>
          <a:fillRect/>
        </a:stretch>
      </xdr:blipFill>
      <xdr:spPr>
        <a:prstGeom prst="rect">
          <a:avLst/>
        </a:prstGeom>
        <a:noFill/>
      </xdr:spPr>
    </xdr:pic>
    <xdr:clientData fLocksWithSheet="0"/>
  </xdr:oneCellAnchor>
  <xdr:oneCellAnchor>
    <xdr:from>
      <xdr:col>3</xdr:col>
      <xdr:colOff>400050</xdr:colOff>
      <xdr:row>62</xdr:row>
      <xdr:rowOff>219075</xdr:rowOff>
    </xdr:from>
    <xdr:ext cx="1200150" cy="1771650"/>
    <xdr:pic>
      <xdr:nvPicPr>
        <xdr:cNvPr id="0" name="image779.png"/>
        <xdr:cNvPicPr preferRelativeResize="0"/>
      </xdr:nvPicPr>
      <xdr:blipFill>
        <a:blip cstate="print" r:embed="rId53"/>
        <a:stretch>
          <a:fillRect/>
        </a:stretch>
      </xdr:blipFill>
      <xdr:spPr>
        <a:prstGeom prst="rect">
          <a:avLst/>
        </a:prstGeom>
        <a:noFill/>
      </xdr:spPr>
    </xdr:pic>
    <xdr:clientData fLocksWithSheet="0"/>
  </xdr:oneCellAnchor>
  <xdr:oneCellAnchor>
    <xdr:from>
      <xdr:col>3</xdr:col>
      <xdr:colOff>400050</xdr:colOff>
      <xdr:row>63</xdr:row>
      <xdr:rowOff>352425</xdr:rowOff>
    </xdr:from>
    <xdr:ext cx="1295400" cy="1628775"/>
    <xdr:pic>
      <xdr:nvPicPr>
        <xdr:cNvPr id="0" name="image804.png"/>
        <xdr:cNvPicPr preferRelativeResize="0"/>
      </xdr:nvPicPr>
      <xdr:blipFill>
        <a:blip cstate="print" r:embed="rId54"/>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1</xdr:row>
      <xdr:rowOff>133350</xdr:rowOff>
    </xdr:from>
    <xdr:ext cx="5867400" cy="1266825"/>
    <xdr:sp>
      <xdr:nvSpPr>
        <xdr:cNvPr id="7" name="Shape 7"/>
        <xdr:cNvSpPr txBox="1"/>
      </xdr:nvSpPr>
      <xdr:spPr>
        <a:xfrm>
          <a:off x="2412300" y="3146588"/>
          <a:ext cx="5867400" cy="1266825"/>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1" i="0" lang="en-US" sz="1100" u="none" strike="noStrike">
              <a:solidFill>
                <a:schemeClr val="dk1"/>
              </a:solidFill>
              <a:latin typeface="Arial"/>
              <a:ea typeface="Arial"/>
              <a:cs typeface="Arial"/>
              <a:sym typeface="Arial"/>
            </a:rPr>
            <a:t>Aspectos Relevantes de Lauco:</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1) Oferta</a:t>
          </a:r>
          <a:r>
            <a:rPr b="0" i="0" lang="en-US" sz="1100" u="none" strike="noStrike">
              <a:solidFill>
                <a:schemeClr val="dk1"/>
              </a:solidFill>
              <a:latin typeface="Arial"/>
              <a:ea typeface="Arial"/>
              <a:cs typeface="Arial"/>
              <a:sym typeface="Arial"/>
            </a:rPr>
            <a:t> variedad de sofas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2) Maneja</a:t>
          </a:r>
          <a:r>
            <a:rPr b="0" i="0" lang="en-US" sz="1100" u="none" strike="noStrike">
              <a:solidFill>
                <a:schemeClr val="dk1"/>
              </a:solidFill>
              <a:latin typeface="Arial"/>
              <a:ea typeface="Arial"/>
              <a:cs typeface="Arial"/>
              <a:sym typeface="Arial"/>
            </a:rPr>
            <a:t> un tiempo de entrega de 25 a 30 dias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3) El</a:t>
          </a:r>
          <a:r>
            <a:rPr b="0" i="0" lang="en-US" sz="1100" u="none" strike="noStrike">
              <a:solidFill>
                <a:schemeClr val="dk1"/>
              </a:solidFill>
              <a:latin typeface="Arial"/>
              <a:ea typeface="Arial"/>
              <a:cs typeface="Arial"/>
              <a:sym typeface="Arial"/>
            </a:rPr>
            <a:t> costo corresponde al tapiz de grado 1 , si se requiere otro tapiz favor de solicitarlo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4) Por favor confirmar existencias y tiempos de entrega al momento de realizar un cierre.</a:t>
          </a:r>
          <a:endParaRPr sz="1400"/>
        </a:p>
      </xdr:txBody>
    </xdr:sp>
    <xdr:clientData fLocksWithSheet="0"/>
  </xdr:oneCellAnchor>
  <xdr:oneCellAnchor>
    <xdr:from>
      <xdr:col>7</xdr:col>
      <xdr:colOff>0</xdr:colOff>
      <xdr:row>1</xdr:row>
      <xdr:rowOff>161925</xdr:rowOff>
    </xdr:from>
    <xdr:ext cx="1485900" cy="1704975"/>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190500</xdr:colOff>
      <xdr:row>15</xdr:row>
      <xdr:rowOff>152400</xdr:rowOff>
    </xdr:from>
    <xdr:ext cx="1495425" cy="1371600"/>
    <xdr:pic>
      <xdr:nvPicPr>
        <xdr:cNvPr id="0" name="image776.png"/>
        <xdr:cNvPicPr preferRelativeResize="0"/>
      </xdr:nvPicPr>
      <xdr:blipFill>
        <a:blip cstate="print" r:embed="rId2"/>
        <a:stretch>
          <a:fillRect/>
        </a:stretch>
      </xdr:blipFill>
      <xdr:spPr>
        <a:prstGeom prst="rect">
          <a:avLst/>
        </a:prstGeom>
        <a:noFill/>
      </xdr:spPr>
    </xdr:pic>
    <xdr:clientData fLocksWithSheet="0"/>
  </xdr:oneCellAnchor>
  <xdr:oneCellAnchor>
    <xdr:from>
      <xdr:col>3</xdr:col>
      <xdr:colOff>104775</xdr:colOff>
      <xdr:row>16</xdr:row>
      <xdr:rowOff>209550</xdr:rowOff>
    </xdr:from>
    <xdr:ext cx="1771650" cy="1171575"/>
    <xdr:pic>
      <xdr:nvPicPr>
        <xdr:cNvPr id="0" name="image778.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95250</xdr:colOff>
      <xdr:row>17</xdr:row>
      <xdr:rowOff>114300</xdr:rowOff>
    </xdr:from>
    <xdr:ext cx="2085975" cy="1133475"/>
    <xdr:pic>
      <xdr:nvPicPr>
        <xdr:cNvPr id="0" name="image780.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276225</xdr:colOff>
      <xdr:row>18</xdr:row>
      <xdr:rowOff>104775</xdr:rowOff>
    </xdr:from>
    <xdr:ext cx="1524000" cy="2009775"/>
    <xdr:pic>
      <xdr:nvPicPr>
        <xdr:cNvPr id="0" name="image803.png"/>
        <xdr:cNvPicPr preferRelativeResize="0"/>
      </xdr:nvPicPr>
      <xdr:blipFill>
        <a:blip cstate="print" r:embed="rId5"/>
        <a:stretch>
          <a:fillRect/>
        </a:stretch>
      </xdr:blipFill>
      <xdr:spPr>
        <a:prstGeom prst="rect">
          <a:avLst/>
        </a:prstGeom>
        <a:noFill/>
      </xdr:spPr>
    </xdr:pic>
    <xdr:clientData fLocksWithSheet="0"/>
  </xdr:oneCellAnchor>
  <xdr:oneCellAnchor>
    <xdr:from>
      <xdr:col>3</xdr:col>
      <xdr:colOff>114300</xdr:colOff>
      <xdr:row>19</xdr:row>
      <xdr:rowOff>238125</xdr:rowOff>
    </xdr:from>
    <xdr:ext cx="2066925" cy="1638300"/>
    <xdr:pic>
      <xdr:nvPicPr>
        <xdr:cNvPr id="0" name="image797.pn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76200</xdr:colOff>
      <xdr:row>20</xdr:row>
      <xdr:rowOff>333375</xdr:rowOff>
    </xdr:from>
    <xdr:ext cx="1809750" cy="1524000"/>
    <xdr:pic>
      <xdr:nvPicPr>
        <xdr:cNvPr id="0" name="image798.png"/>
        <xdr:cNvPicPr preferRelativeResize="0"/>
      </xdr:nvPicPr>
      <xdr:blipFill>
        <a:blip cstate="print" r:embed="rId7"/>
        <a:stretch>
          <a:fillRect/>
        </a:stretch>
      </xdr:blipFill>
      <xdr:spPr>
        <a:prstGeom prst="rect">
          <a:avLst/>
        </a:prstGeom>
        <a:noFill/>
      </xdr:spPr>
    </xdr:pic>
    <xdr:clientData fLocksWithSheet="0"/>
  </xdr:oneCellAnchor>
  <xdr:oneCellAnchor>
    <xdr:from>
      <xdr:col>3</xdr:col>
      <xdr:colOff>180975</xdr:colOff>
      <xdr:row>21</xdr:row>
      <xdr:rowOff>238125</xdr:rowOff>
    </xdr:from>
    <xdr:ext cx="1676400" cy="1828800"/>
    <xdr:pic>
      <xdr:nvPicPr>
        <xdr:cNvPr id="0" name="image839.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28575</xdr:colOff>
      <xdr:row>22</xdr:row>
      <xdr:rowOff>304800</xdr:rowOff>
    </xdr:from>
    <xdr:ext cx="1857375" cy="1562100"/>
    <xdr:pic>
      <xdr:nvPicPr>
        <xdr:cNvPr id="0" name="image796.png"/>
        <xdr:cNvPicPr preferRelativeResize="0"/>
      </xdr:nvPicPr>
      <xdr:blipFill>
        <a:blip cstate="print" r:embed="rId9"/>
        <a:stretch>
          <a:fillRect/>
        </a:stretch>
      </xdr:blipFill>
      <xdr:spPr>
        <a:prstGeom prst="rect">
          <a:avLst/>
        </a:prstGeom>
        <a:noFill/>
      </xdr:spPr>
    </xdr:pic>
    <xdr:clientData fLocksWithSheet="0"/>
  </xdr:oneCellAnchor>
  <xdr:oneCellAnchor>
    <xdr:from>
      <xdr:col>3</xdr:col>
      <xdr:colOff>190500</xdr:colOff>
      <xdr:row>23</xdr:row>
      <xdr:rowOff>590550</xdr:rowOff>
    </xdr:from>
    <xdr:ext cx="1647825" cy="1323975"/>
    <xdr:pic>
      <xdr:nvPicPr>
        <xdr:cNvPr id="0" name="image828.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76200</xdr:colOff>
      <xdr:row>24</xdr:row>
      <xdr:rowOff>552450</xdr:rowOff>
    </xdr:from>
    <xdr:ext cx="1762125" cy="1171575"/>
    <xdr:pic>
      <xdr:nvPicPr>
        <xdr:cNvPr id="0" name="image783.png"/>
        <xdr:cNvPicPr preferRelativeResize="0"/>
      </xdr:nvPicPr>
      <xdr:blipFill>
        <a:blip cstate="print" r:embed="rId11"/>
        <a:stretch>
          <a:fillRect/>
        </a:stretch>
      </xdr:blipFill>
      <xdr:spPr>
        <a:prstGeom prst="rect">
          <a:avLst/>
        </a:prstGeom>
        <a:noFill/>
      </xdr:spPr>
    </xdr:pic>
    <xdr:clientData fLocksWithSheet="0"/>
  </xdr:oneCellAnchor>
  <xdr:oneCellAnchor>
    <xdr:from>
      <xdr:col>3</xdr:col>
      <xdr:colOff>114300</xdr:colOff>
      <xdr:row>25</xdr:row>
      <xdr:rowOff>323850</xdr:rowOff>
    </xdr:from>
    <xdr:ext cx="2085975" cy="1171575"/>
    <xdr:pic>
      <xdr:nvPicPr>
        <xdr:cNvPr id="0" name="image781.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200025</xdr:colOff>
      <xdr:row>26</xdr:row>
      <xdr:rowOff>171450</xdr:rowOff>
    </xdr:from>
    <xdr:ext cx="1676400" cy="1552575"/>
    <xdr:pic>
      <xdr:nvPicPr>
        <xdr:cNvPr id="0" name="image788.pn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114300</xdr:colOff>
      <xdr:row>27</xdr:row>
      <xdr:rowOff>314325</xdr:rowOff>
    </xdr:from>
    <xdr:ext cx="1771650" cy="1295400"/>
    <xdr:pic>
      <xdr:nvPicPr>
        <xdr:cNvPr id="0" name="image808.png"/>
        <xdr:cNvPicPr preferRelativeResize="0"/>
      </xdr:nvPicPr>
      <xdr:blipFill>
        <a:blip cstate="print" r:embed="rId14"/>
        <a:stretch>
          <a:fillRect/>
        </a:stretch>
      </xdr:blipFill>
      <xdr:spPr>
        <a:prstGeom prst="rect">
          <a:avLst/>
        </a:prstGeom>
        <a:noFill/>
      </xdr:spPr>
    </xdr:pic>
    <xdr:clientData fLocksWithSheet="0"/>
  </xdr:oneCellAnchor>
  <xdr:oneCellAnchor>
    <xdr:from>
      <xdr:col>3</xdr:col>
      <xdr:colOff>114300</xdr:colOff>
      <xdr:row>28</xdr:row>
      <xdr:rowOff>476250</xdr:rowOff>
    </xdr:from>
    <xdr:ext cx="1762125" cy="1171575"/>
    <xdr:pic>
      <xdr:nvPicPr>
        <xdr:cNvPr id="0" name="image789.png"/>
        <xdr:cNvPicPr preferRelativeResize="0"/>
      </xdr:nvPicPr>
      <xdr:blipFill>
        <a:blip cstate="print" r:embed="rId15"/>
        <a:stretch>
          <a:fillRect/>
        </a:stretch>
      </xdr:blipFill>
      <xdr:spPr>
        <a:prstGeom prst="rect">
          <a:avLst/>
        </a:prstGeom>
        <a:noFill/>
      </xdr:spPr>
    </xdr:pic>
    <xdr:clientData fLocksWithSheet="0"/>
  </xdr:oneCellAnchor>
  <xdr:oneCellAnchor>
    <xdr:from>
      <xdr:col>3</xdr:col>
      <xdr:colOff>104775</xdr:colOff>
      <xdr:row>29</xdr:row>
      <xdr:rowOff>171450</xdr:rowOff>
    </xdr:from>
    <xdr:ext cx="1790700" cy="1247775"/>
    <xdr:pic>
      <xdr:nvPicPr>
        <xdr:cNvPr id="0" name="image813.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66675</xdr:colOff>
      <xdr:row>30</xdr:row>
      <xdr:rowOff>161925</xdr:rowOff>
    </xdr:from>
    <xdr:ext cx="1819275" cy="1085850"/>
    <xdr:pic>
      <xdr:nvPicPr>
        <xdr:cNvPr id="0" name="image793.pn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104775</xdr:colOff>
      <xdr:row>31</xdr:row>
      <xdr:rowOff>219075</xdr:rowOff>
    </xdr:from>
    <xdr:ext cx="1771650" cy="1057275"/>
    <xdr:pic>
      <xdr:nvPicPr>
        <xdr:cNvPr id="0" name="image792.png"/>
        <xdr:cNvPicPr preferRelativeResize="0"/>
      </xdr:nvPicPr>
      <xdr:blipFill>
        <a:blip cstate="print" r:embed="rId18"/>
        <a:stretch>
          <a:fillRect/>
        </a:stretch>
      </xdr:blipFill>
      <xdr:spPr>
        <a:prstGeom prst="rect">
          <a:avLst/>
        </a:prstGeom>
        <a:noFill/>
      </xdr:spPr>
    </xdr:pic>
    <xdr:clientData fLocksWithSheet="0"/>
  </xdr:oneCellAnchor>
  <xdr:oneCellAnchor>
    <xdr:from>
      <xdr:col>3</xdr:col>
      <xdr:colOff>228600</xdr:colOff>
      <xdr:row>32</xdr:row>
      <xdr:rowOff>228600</xdr:rowOff>
    </xdr:from>
    <xdr:ext cx="1419225" cy="895350"/>
    <xdr:pic>
      <xdr:nvPicPr>
        <xdr:cNvPr id="0" name="image810.png"/>
        <xdr:cNvPicPr preferRelativeResize="0"/>
      </xdr:nvPicPr>
      <xdr:blipFill>
        <a:blip cstate="print" r:embed="rId19"/>
        <a:stretch>
          <a:fillRect/>
        </a:stretch>
      </xdr:blipFill>
      <xdr:spPr>
        <a:prstGeom prst="rect">
          <a:avLst/>
        </a:prstGeom>
        <a:noFill/>
      </xdr:spPr>
    </xdr:pic>
    <xdr:clientData fLocksWithSheet="0"/>
  </xdr:oneCellAnchor>
  <xdr:oneCellAnchor>
    <xdr:from>
      <xdr:col>3</xdr:col>
      <xdr:colOff>219075</xdr:colOff>
      <xdr:row>33</xdr:row>
      <xdr:rowOff>38100</xdr:rowOff>
    </xdr:from>
    <xdr:ext cx="1485900" cy="1314450"/>
    <xdr:pic>
      <xdr:nvPicPr>
        <xdr:cNvPr id="0" name="image794.png"/>
        <xdr:cNvPicPr preferRelativeResize="0"/>
      </xdr:nvPicPr>
      <xdr:blipFill>
        <a:blip cstate="print" r:embed="rId20"/>
        <a:stretch>
          <a:fillRect/>
        </a:stretch>
      </xdr:blipFill>
      <xdr:spPr>
        <a:prstGeom prst="rect">
          <a:avLst/>
        </a:prstGeom>
        <a:noFill/>
      </xdr:spPr>
    </xdr:pic>
    <xdr:clientData fLocksWithSheet="0"/>
  </xdr:oneCellAnchor>
  <xdr:oneCellAnchor>
    <xdr:from>
      <xdr:col>3</xdr:col>
      <xdr:colOff>228600</xdr:colOff>
      <xdr:row>34</xdr:row>
      <xdr:rowOff>133350</xdr:rowOff>
    </xdr:from>
    <xdr:ext cx="1504950" cy="1209675"/>
    <xdr:pic>
      <xdr:nvPicPr>
        <xdr:cNvPr id="0" name="image814.png"/>
        <xdr:cNvPicPr preferRelativeResize="0"/>
      </xdr:nvPicPr>
      <xdr:blipFill>
        <a:blip cstate="print" r:embed="rId21"/>
        <a:stretch>
          <a:fillRect/>
        </a:stretch>
      </xdr:blipFill>
      <xdr:spPr>
        <a:prstGeom prst="rect">
          <a:avLst/>
        </a:prstGeom>
        <a:noFill/>
      </xdr:spPr>
    </xdr:pic>
    <xdr:clientData fLocksWithSheet="0"/>
  </xdr:oneCellAnchor>
  <xdr:oneCellAnchor>
    <xdr:from>
      <xdr:col>3</xdr:col>
      <xdr:colOff>161925</xdr:colOff>
      <xdr:row>35</xdr:row>
      <xdr:rowOff>76200</xdr:rowOff>
    </xdr:from>
    <xdr:ext cx="1638300" cy="1228725"/>
    <xdr:pic>
      <xdr:nvPicPr>
        <xdr:cNvPr id="0" name="image807.png"/>
        <xdr:cNvPicPr preferRelativeResize="0"/>
      </xdr:nvPicPr>
      <xdr:blipFill>
        <a:blip cstate="print" r:embed="rId22"/>
        <a:stretch>
          <a:fillRect/>
        </a:stretch>
      </xdr:blipFill>
      <xdr:spPr>
        <a:prstGeom prst="rect">
          <a:avLst/>
        </a:prstGeom>
        <a:noFill/>
      </xdr:spPr>
    </xdr:pic>
    <xdr:clientData fLocksWithSheet="0"/>
  </xdr:oneCellAnchor>
  <xdr:oneCellAnchor>
    <xdr:from>
      <xdr:col>3</xdr:col>
      <xdr:colOff>171450</xdr:colOff>
      <xdr:row>37</xdr:row>
      <xdr:rowOff>190500</xdr:rowOff>
    </xdr:from>
    <xdr:ext cx="1552575" cy="1209675"/>
    <xdr:pic>
      <xdr:nvPicPr>
        <xdr:cNvPr id="0" name="image795.png"/>
        <xdr:cNvPicPr preferRelativeResize="0"/>
      </xdr:nvPicPr>
      <xdr:blipFill>
        <a:blip cstate="print" r:embed="rId23"/>
        <a:stretch>
          <a:fillRect/>
        </a:stretch>
      </xdr:blipFill>
      <xdr:spPr>
        <a:prstGeom prst="rect">
          <a:avLst/>
        </a:prstGeom>
        <a:noFill/>
      </xdr:spPr>
    </xdr:pic>
    <xdr:clientData fLocksWithSheet="0"/>
  </xdr:oneCellAnchor>
  <xdr:oneCellAnchor>
    <xdr:from>
      <xdr:col>3</xdr:col>
      <xdr:colOff>219075</xdr:colOff>
      <xdr:row>38</xdr:row>
      <xdr:rowOff>161925</xdr:rowOff>
    </xdr:from>
    <xdr:ext cx="1333500" cy="1066800"/>
    <xdr:pic>
      <xdr:nvPicPr>
        <xdr:cNvPr id="0" name="image800.png"/>
        <xdr:cNvPicPr preferRelativeResize="0"/>
      </xdr:nvPicPr>
      <xdr:blipFill>
        <a:blip cstate="print" r:embed="rId24"/>
        <a:stretch>
          <a:fillRect/>
        </a:stretch>
      </xdr:blipFill>
      <xdr:spPr>
        <a:prstGeom prst="rect">
          <a:avLst/>
        </a:prstGeom>
        <a:noFill/>
      </xdr:spPr>
    </xdr:pic>
    <xdr:clientData fLocksWithSheet="0"/>
  </xdr:oneCellAnchor>
  <xdr:oneCellAnchor>
    <xdr:from>
      <xdr:col>3</xdr:col>
      <xdr:colOff>123825</xdr:colOff>
      <xdr:row>39</xdr:row>
      <xdr:rowOff>276225</xdr:rowOff>
    </xdr:from>
    <xdr:ext cx="1638300" cy="1504950"/>
    <xdr:pic>
      <xdr:nvPicPr>
        <xdr:cNvPr id="0" name="image799.png"/>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152400</xdr:colOff>
      <xdr:row>40</xdr:row>
      <xdr:rowOff>228600</xdr:rowOff>
    </xdr:from>
    <xdr:ext cx="1676400" cy="1266825"/>
    <xdr:pic>
      <xdr:nvPicPr>
        <xdr:cNvPr id="0" name="image815.png"/>
        <xdr:cNvPicPr preferRelativeResize="0"/>
      </xdr:nvPicPr>
      <xdr:blipFill>
        <a:blip cstate="print" r:embed="rId26"/>
        <a:stretch>
          <a:fillRect/>
        </a:stretch>
      </xdr:blipFill>
      <xdr:spPr>
        <a:prstGeom prst="rect">
          <a:avLst/>
        </a:prstGeom>
        <a:noFill/>
      </xdr:spPr>
    </xdr:pic>
    <xdr:clientData fLocksWithSheet="0"/>
  </xdr:oneCellAnchor>
  <xdr:oneCellAnchor>
    <xdr:from>
      <xdr:col>3</xdr:col>
      <xdr:colOff>123825</xdr:colOff>
      <xdr:row>41</xdr:row>
      <xdr:rowOff>142875</xdr:rowOff>
    </xdr:from>
    <xdr:ext cx="1752600" cy="1171575"/>
    <xdr:pic>
      <xdr:nvPicPr>
        <xdr:cNvPr id="0" name="image801.pn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266700</xdr:colOff>
      <xdr:row>42</xdr:row>
      <xdr:rowOff>123825</xdr:rowOff>
    </xdr:from>
    <xdr:ext cx="1400175" cy="1066800"/>
    <xdr:pic>
      <xdr:nvPicPr>
        <xdr:cNvPr id="0" name="image802.pn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114300</xdr:colOff>
      <xdr:row>43</xdr:row>
      <xdr:rowOff>104775</xdr:rowOff>
    </xdr:from>
    <xdr:ext cx="1771650" cy="1200150"/>
    <xdr:pic>
      <xdr:nvPicPr>
        <xdr:cNvPr id="0" name="image806.pn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114300</xdr:colOff>
      <xdr:row>44</xdr:row>
      <xdr:rowOff>76200</xdr:rowOff>
    </xdr:from>
    <xdr:ext cx="1752600" cy="1114425"/>
    <xdr:pic>
      <xdr:nvPicPr>
        <xdr:cNvPr id="0" name="image827.png"/>
        <xdr:cNvPicPr preferRelativeResize="0"/>
      </xdr:nvPicPr>
      <xdr:blipFill>
        <a:blip cstate="print" r:embed="rId30"/>
        <a:stretch>
          <a:fillRect/>
        </a:stretch>
      </xdr:blipFill>
      <xdr:spPr>
        <a:prstGeom prst="rect">
          <a:avLst/>
        </a:prstGeom>
        <a:noFill/>
      </xdr:spPr>
    </xdr:pic>
    <xdr:clientData fLocksWithSheet="0"/>
  </xdr:oneCellAnchor>
  <xdr:oneCellAnchor>
    <xdr:from>
      <xdr:col>3</xdr:col>
      <xdr:colOff>266700</xdr:colOff>
      <xdr:row>45</xdr:row>
      <xdr:rowOff>314325</xdr:rowOff>
    </xdr:from>
    <xdr:ext cx="1390650" cy="1219200"/>
    <xdr:pic>
      <xdr:nvPicPr>
        <xdr:cNvPr id="0" name="image805.pn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114300</xdr:colOff>
      <xdr:row>46</xdr:row>
      <xdr:rowOff>38100</xdr:rowOff>
    </xdr:from>
    <xdr:ext cx="1666875" cy="1228725"/>
    <xdr:pic>
      <xdr:nvPicPr>
        <xdr:cNvPr id="0" name="image822.pn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228600</xdr:colOff>
      <xdr:row>47</xdr:row>
      <xdr:rowOff>352425</xdr:rowOff>
    </xdr:from>
    <xdr:ext cx="1533525" cy="1343025"/>
    <xdr:pic>
      <xdr:nvPicPr>
        <xdr:cNvPr id="0" name="image805.pn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171450</xdr:colOff>
      <xdr:row>48</xdr:row>
      <xdr:rowOff>514350</xdr:rowOff>
    </xdr:from>
    <xdr:ext cx="1666875" cy="1238250"/>
    <xdr:pic>
      <xdr:nvPicPr>
        <xdr:cNvPr id="0" name="image822.pn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76200</xdr:colOff>
      <xdr:row>49</xdr:row>
      <xdr:rowOff>495300</xdr:rowOff>
    </xdr:from>
    <xdr:ext cx="1695450" cy="1190625"/>
    <xdr:pic>
      <xdr:nvPicPr>
        <xdr:cNvPr id="0" name="image840.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28575</xdr:colOff>
      <xdr:row>50</xdr:row>
      <xdr:rowOff>266700</xdr:rowOff>
    </xdr:from>
    <xdr:ext cx="1866900" cy="1076325"/>
    <xdr:pic>
      <xdr:nvPicPr>
        <xdr:cNvPr id="0" name="image819.png"/>
        <xdr:cNvPicPr preferRelativeResize="0"/>
      </xdr:nvPicPr>
      <xdr:blipFill>
        <a:blip cstate="print" r:embed="rId34"/>
        <a:stretch>
          <a:fillRect/>
        </a:stretch>
      </xdr:blipFill>
      <xdr:spPr>
        <a:prstGeom prst="rect">
          <a:avLst/>
        </a:prstGeom>
        <a:noFill/>
      </xdr:spPr>
    </xdr:pic>
    <xdr:clientData fLocksWithSheet="0"/>
  </xdr:oneCellAnchor>
  <xdr:oneCellAnchor>
    <xdr:from>
      <xdr:col>3</xdr:col>
      <xdr:colOff>228600</xdr:colOff>
      <xdr:row>51</xdr:row>
      <xdr:rowOff>638175</xdr:rowOff>
    </xdr:from>
    <xdr:ext cx="1962150" cy="1543050"/>
    <xdr:pic>
      <xdr:nvPicPr>
        <xdr:cNvPr id="0" name="image824.png"/>
        <xdr:cNvPicPr preferRelativeResize="0"/>
      </xdr:nvPicPr>
      <xdr:blipFill>
        <a:blip cstate="print" r:embed="rId35"/>
        <a:stretch>
          <a:fillRect/>
        </a:stretch>
      </xdr:blipFill>
      <xdr:spPr>
        <a:prstGeom prst="rect">
          <a:avLst/>
        </a:prstGeom>
        <a:noFill/>
      </xdr:spPr>
    </xdr:pic>
    <xdr:clientData fLocksWithSheet="0"/>
  </xdr:oneCellAnchor>
  <xdr:oneCellAnchor>
    <xdr:from>
      <xdr:col>3</xdr:col>
      <xdr:colOff>47625</xdr:colOff>
      <xdr:row>52</xdr:row>
      <xdr:rowOff>647700</xdr:rowOff>
    </xdr:from>
    <xdr:ext cx="1714500" cy="1133475"/>
    <xdr:pic>
      <xdr:nvPicPr>
        <xdr:cNvPr id="0" name="image818.png"/>
        <xdr:cNvPicPr preferRelativeResize="0"/>
      </xdr:nvPicPr>
      <xdr:blipFill>
        <a:blip cstate="print" r:embed="rId36"/>
        <a:stretch>
          <a:fillRect/>
        </a:stretch>
      </xdr:blipFill>
      <xdr:spPr>
        <a:prstGeom prst="rect">
          <a:avLst/>
        </a:prstGeom>
        <a:noFill/>
      </xdr:spPr>
    </xdr:pic>
    <xdr:clientData fLocksWithSheet="0"/>
  </xdr:oneCellAnchor>
  <xdr:oneCellAnchor>
    <xdr:from>
      <xdr:col>3</xdr:col>
      <xdr:colOff>66675</xdr:colOff>
      <xdr:row>53</xdr:row>
      <xdr:rowOff>228600</xdr:rowOff>
    </xdr:from>
    <xdr:ext cx="1771650" cy="1209675"/>
    <xdr:pic>
      <xdr:nvPicPr>
        <xdr:cNvPr id="0" name="image817.png"/>
        <xdr:cNvPicPr preferRelativeResize="0"/>
      </xdr:nvPicPr>
      <xdr:blipFill>
        <a:blip cstate="print" r:embed="rId37"/>
        <a:stretch>
          <a:fillRect/>
        </a:stretch>
      </xdr:blipFill>
      <xdr:spPr>
        <a:prstGeom prst="rect">
          <a:avLst/>
        </a:prstGeom>
        <a:noFill/>
      </xdr:spPr>
    </xdr:pic>
    <xdr:clientData fLocksWithSheet="0"/>
  </xdr:oneCellAnchor>
  <xdr:oneCellAnchor>
    <xdr:from>
      <xdr:col>3</xdr:col>
      <xdr:colOff>228600</xdr:colOff>
      <xdr:row>54</xdr:row>
      <xdr:rowOff>466725</xdr:rowOff>
    </xdr:from>
    <xdr:ext cx="1533525" cy="1800225"/>
    <xdr:pic>
      <xdr:nvPicPr>
        <xdr:cNvPr id="0" name="image836.png"/>
        <xdr:cNvPicPr preferRelativeResize="0"/>
      </xdr:nvPicPr>
      <xdr:blipFill>
        <a:blip cstate="print" r:embed="rId38"/>
        <a:stretch>
          <a:fillRect/>
        </a:stretch>
      </xdr:blipFill>
      <xdr:spPr>
        <a:prstGeom prst="rect">
          <a:avLst/>
        </a:prstGeom>
        <a:noFill/>
      </xdr:spPr>
    </xdr:pic>
    <xdr:clientData fLocksWithSheet="0"/>
  </xdr:oneCellAnchor>
  <xdr:oneCellAnchor>
    <xdr:from>
      <xdr:col>3</xdr:col>
      <xdr:colOff>190500</xdr:colOff>
      <xdr:row>55</xdr:row>
      <xdr:rowOff>142875</xdr:rowOff>
    </xdr:from>
    <xdr:ext cx="1571625" cy="1485900"/>
    <xdr:pic>
      <xdr:nvPicPr>
        <xdr:cNvPr id="0" name="image834.png"/>
        <xdr:cNvPicPr preferRelativeResize="0"/>
      </xdr:nvPicPr>
      <xdr:blipFill>
        <a:blip cstate="print" r:embed="rId39"/>
        <a:stretch>
          <a:fillRect/>
        </a:stretch>
      </xdr:blipFill>
      <xdr:spPr>
        <a:prstGeom prst="rect">
          <a:avLst/>
        </a:prstGeom>
        <a:noFill/>
      </xdr:spPr>
    </xdr:pic>
    <xdr:clientData fLocksWithSheet="0"/>
  </xdr:oneCellAnchor>
  <xdr:oneCellAnchor>
    <xdr:from>
      <xdr:col>3</xdr:col>
      <xdr:colOff>200025</xdr:colOff>
      <xdr:row>56</xdr:row>
      <xdr:rowOff>247650</xdr:rowOff>
    </xdr:from>
    <xdr:ext cx="1447800" cy="1285875"/>
    <xdr:pic>
      <xdr:nvPicPr>
        <xdr:cNvPr id="0" name="image829.png"/>
        <xdr:cNvPicPr preferRelativeResize="0"/>
      </xdr:nvPicPr>
      <xdr:blipFill>
        <a:blip cstate="print" r:embed="rId40"/>
        <a:stretch>
          <a:fillRect/>
        </a:stretch>
      </xdr:blipFill>
      <xdr:spPr>
        <a:prstGeom prst="rect">
          <a:avLst/>
        </a:prstGeom>
        <a:noFill/>
      </xdr:spPr>
    </xdr:pic>
    <xdr:clientData fLocksWithSheet="0"/>
  </xdr:oneCellAnchor>
  <xdr:oneCellAnchor>
    <xdr:from>
      <xdr:col>3</xdr:col>
      <xdr:colOff>200025</xdr:colOff>
      <xdr:row>57</xdr:row>
      <xdr:rowOff>457200</xdr:rowOff>
    </xdr:from>
    <xdr:ext cx="1562100" cy="1495425"/>
    <xdr:pic>
      <xdr:nvPicPr>
        <xdr:cNvPr id="0" name="image823.png"/>
        <xdr:cNvPicPr preferRelativeResize="0"/>
      </xdr:nvPicPr>
      <xdr:blipFill>
        <a:blip cstate="print" r:embed="rId41"/>
        <a:stretch>
          <a:fillRect/>
        </a:stretch>
      </xdr:blipFill>
      <xdr:spPr>
        <a:prstGeom prst="rect">
          <a:avLst/>
        </a:prstGeom>
        <a:noFill/>
      </xdr:spPr>
    </xdr:pic>
    <xdr:clientData fLocksWithSheet="0"/>
  </xdr:oneCellAnchor>
  <xdr:oneCellAnchor>
    <xdr:from>
      <xdr:col>3</xdr:col>
      <xdr:colOff>152400</xdr:colOff>
      <xdr:row>58</xdr:row>
      <xdr:rowOff>123825</xdr:rowOff>
    </xdr:from>
    <xdr:ext cx="1504950" cy="1809750"/>
    <xdr:pic>
      <xdr:nvPicPr>
        <xdr:cNvPr id="0" name="image811.png"/>
        <xdr:cNvPicPr preferRelativeResize="0"/>
      </xdr:nvPicPr>
      <xdr:blipFill>
        <a:blip cstate="print" r:embed="rId42"/>
        <a:stretch>
          <a:fillRect/>
        </a:stretch>
      </xdr:blipFill>
      <xdr:spPr>
        <a:prstGeom prst="rect">
          <a:avLst/>
        </a:prstGeom>
        <a:noFill/>
      </xdr:spPr>
    </xdr:pic>
    <xdr:clientData fLocksWithSheet="0"/>
  </xdr:oneCellAnchor>
  <xdr:oneCellAnchor>
    <xdr:from>
      <xdr:col>3</xdr:col>
      <xdr:colOff>85725</xdr:colOff>
      <xdr:row>59</xdr:row>
      <xdr:rowOff>371475</xdr:rowOff>
    </xdr:from>
    <xdr:ext cx="1752600" cy="1143000"/>
    <xdr:pic>
      <xdr:nvPicPr>
        <xdr:cNvPr id="0" name="image844.png"/>
        <xdr:cNvPicPr preferRelativeResize="0"/>
      </xdr:nvPicPr>
      <xdr:blipFill>
        <a:blip cstate="print" r:embed="rId43"/>
        <a:stretch>
          <a:fillRect/>
        </a:stretch>
      </xdr:blipFill>
      <xdr:spPr>
        <a:prstGeom prst="rect">
          <a:avLst/>
        </a:prstGeom>
        <a:noFill/>
      </xdr:spPr>
    </xdr:pic>
    <xdr:clientData fLocksWithSheet="0"/>
  </xdr:oneCellAnchor>
  <xdr:oneCellAnchor>
    <xdr:from>
      <xdr:col>3</xdr:col>
      <xdr:colOff>266700</xdr:colOff>
      <xdr:row>60</xdr:row>
      <xdr:rowOff>876300</xdr:rowOff>
    </xdr:from>
    <xdr:ext cx="1514475" cy="1333500"/>
    <xdr:pic>
      <xdr:nvPicPr>
        <xdr:cNvPr id="0" name="image830.png"/>
        <xdr:cNvPicPr preferRelativeResize="0"/>
      </xdr:nvPicPr>
      <xdr:blipFill>
        <a:blip cstate="print" r:embed="rId44"/>
        <a:stretch>
          <a:fillRect/>
        </a:stretch>
      </xdr:blipFill>
      <xdr:spPr>
        <a:prstGeom prst="rect">
          <a:avLst/>
        </a:prstGeom>
        <a:noFill/>
      </xdr:spPr>
    </xdr:pic>
    <xdr:clientData fLocksWithSheet="0"/>
  </xdr:oneCellAnchor>
  <xdr:oneCellAnchor>
    <xdr:from>
      <xdr:col>3</xdr:col>
      <xdr:colOff>95250</xdr:colOff>
      <xdr:row>61</xdr:row>
      <xdr:rowOff>514350</xdr:rowOff>
    </xdr:from>
    <xdr:ext cx="1743075" cy="1323975"/>
    <xdr:pic>
      <xdr:nvPicPr>
        <xdr:cNvPr id="0" name="image816.png"/>
        <xdr:cNvPicPr preferRelativeResize="0"/>
      </xdr:nvPicPr>
      <xdr:blipFill>
        <a:blip cstate="print" r:embed="rId45"/>
        <a:stretch>
          <a:fillRect/>
        </a:stretch>
      </xdr:blipFill>
      <xdr:spPr>
        <a:prstGeom prst="rect">
          <a:avLst/>
        </a:prstGeom>
        <a:noFill/>
      </xdr:spPr>
    </xdr:pic>
    <xdr:clientData fLocksWithSheet="0"/>
  </xdr:oneCellAnchor>
  <xdr:oneCellAnchor>
    <xdr:from>
      <xdr:col>3</xdr:col>
      <xdr:colOff>38100</xdr:colOff>
      <xdr:row>62</xdr:row>
      <xdr:rowOff>695325</xdr:rowOff>
    </xdr:from>
    <xdr:ext cx="1819275" cy="1238250"/>
    <xdr:pic>
      <xdr:nvPicPr>
        <xdr:cNvPr id="0" name="image848.png"/>
        <xdr:cNvPicPr preferRelativeResize="0"/>
      </xdr:nvPicPr>
      <xdr:blipFill>
        <a:blip cstate="print" r:embed="rId46"/>
        <a:stretch>
          <a:fillRect/>
        </a:stretch>
      </xdr:blipFill>
      <xdr:spPr>
        <a:prstGeom prst="rect">
          <a:avLst/>
        </a:prstGeom>
        <a:noFill/>
      </xdr:spPr>
    </xdr:pic>
    <xdr:clientData fLocksWithSheet="0"/>
  </xdr:oneCellAnchor>
  <xdr:oneCellAnchor>
    <xdr:from>
      <xdr:col>3</xdr:col>
      <xdr:colOff>152400</xdr:colOff>
      <xdr:row>63</xdr:row>
      <xdr:rowOff>333375</xdr:rowOff>
    </xdr:from>
    <xdr:ext cx="1724025" cy="1352550"/>
    <xdr:pic>
      <xdr:nvPicPr>
        <xdr:cNvPr id="0" name="image832.png"/>
        <xdr:cNvPicPr preferRelativeResize="0"/>
      </xdr:nvPicPr>
      <xdr:blipFill>
        <a:blip cstate="print" r:embed="rId47"/>
        <a:stretch>
          <a:fillRect/>
        </a:stretch>
      </xdr:blipFill>
      <xdr:spPr>
        <a:prstGeom prst="rect">
          <a:avLst/>
        </a:prstGeom>
        <a:noFill/>
      </xdr:spPr>
    </xdr:pic>
    <xdr:clientData fLocksWithSheet="0"/>
  </xdr:oneCellAnchor>
  <xdr:oneCellAnchor>
    <xdr:from>
      <xdr:col>3</xdr:col>
      <xdr:colOff>66675</xdr:colOff>
      <xdr:row>64</xdr:row>
      <xdr:rowOff>514350</xdr:rowOff>
    </xdr:from>
    <xdr:ext cx="1714500" cy="1095375"/>
    <xdr:pic>
      <xdr:nvPicPr>
        <xdr:cNvPr id="0" name="image846.png"/>
        <xdr:cNvPicPr preferRelativeResize="0"/>
      </xdr:nvPicPr>
      <xdr:blipFill>
        <a:blip cstate="print" r:embed="rId48"/>
        <a:stretch>
          <a:fillRect/>
        </a:stretch>
      </xdr:blipFill>
      <xdr:spPr>
        <a:prstGeom prst="rect">
          <a:avLst/>
        </a:prstGeom>
        <a:noFill/>
      </xdr:spPr>
    </xdr:pic>
    <xdr:clientData fLocksWithSheet="0"/>
  </xdr:oneCellAnchor>
  <xdr:oneCellAnchor>
    <xdr:from>
      <xdr:col>3</xdr:col>
      <xdr:colOff>76200</xdr:colOff>
      <xdr:row>65</xdr:row>
      <xdr:rowOff>561975</xdr:rowOff>
    </xdr:from>
    <xdr:ext cx="1666875" cy="1085850"/>
    <xdr:pic>
      <xdr:nvPicPr>
        <xdr:cNvPr id="0" name="image821.png"/>
        <xdr:cNvPicPr preferRelativeResize="0"/>
      </xdr:nvPicPr>
      <xdr:blipFill>
        <a:blip cstate="print" r:embed="rId49"/>
        <a:stretch>
          <a:fillRect/>
        </a:stretch>
      </xdr:blipFill>
      <xdr:spPr>
        <a:prstGeom prst="rect">
          <a:avLst/>
        </a:prstGeom>
        <a:noFill/>
      </xdr:spPr>
    </xdr:pic>
    <xdr:clientData fLocksWithSheet="0"/>
  </xdr:oneCellAnchor>
  <xdr:oneCellAnchor>
    <xdr:from>
      <xdr:col>3</xdr:col>
      <xdr:colOff>104775</xdr:colOff>
      <xdr:row>66</xdr:row>
      <xdr:rowOff>495300</xdr:rowOff>
    </xdr:from>
    <xdr:ext cx="1733550" cy="1571625"/>
    <xdr:pic>
      <xdr:nvPicPr>
        <xdr:cNvPr id="0" name="image820.png"/>
        <xdr:cNvPicPr preferRelativeResize="0"/>
      </xdr:nvPicPr>
      <xdr:blipFill>
        <a:blip cstate="print" r:embed="rId50"/>
        <a:stretch>
          <a:fillRect/>
        </a:stretch>
      </xdr:blipFill>
      <xdr:spPr>
        <a:prstGeom prst="rect">
          <a:avLst/>
        </a:prstGeom>
        <a:noFill/>
      </xdr:spPr>
    </xdr:pic>
    <xdr:clientData fLocksWithSheet="0"/>
  </xdr:oneCellAnchor>
  <xdr:oneCellAnchor>
    <xdr:from>
      <xdr:col>3</xdr:col>
      <xdr:colOff>114300</xdr:colOff>
      <xdr:row>67</xdr:row>
      <xdr:rowOff>581025</xdr:rowOff>
    </xdr:from>
    <xdr:ext cx="1685925" cy="1524000"/>
    <xdr:pic>
      <xdr:nvPicPr>
        <xdr:cNvPr id="0" name="image852.png"/>
        <xdr:cNvPicPr preferRelativeResize="0"/>
      </xdr:nvPicPr>
      <xdr:blipFill>
        <a:blip cstate="print" r:embed="rId51"/>
        <a:stretch>
          <a:fillRect/>
        </a:stretch>
      </xdr:blipFill>
      <xdr:spPr>
        <a:prstGeom prst="rect">
          <a:avLst/>
        </a:prstGeom>
        <a:noFill/>
      </xdr:spPr>
    </xdr:pic>
    <xdr:clientData fLocksWithSheet="0"/>
  </xdr:oneCellAnchor>
  <xdr:oneCellAnchor>
    <xdr:from>
      <xdr:col>3</xdr:col>
      <xdr:colOff>47625</xdr:colOff>
      <xdr:row>68</xdr:row>
      <xdr:rowOff>590550</xdr:rowOff>
    </xdr:from>
    <xdr:ext cx="1828800" cy="1400175"/>
    <xdr:pic>
      <xdr:nvPicPr>
        <xdr:cNvPr id="0" name="image869.png"/>
        <xdr:cNvPicPr preferRelativeResize="0"/>
      </xdr:nvPicPr>
      <xdr:blipFill>
        <a:blip cstate="print" r:embed="rId52"/>
        <a:stretch>
          <a:fillRect/>
        </a:stretch>
      </xdr:blipFill>
      <xdr:spPr>
        <a:prstGeom prst="rect">
          <a:avLst/>
        </a:prstGeom>
        <a:noFill/>
      </xdr:spPr>
    </xdr:pic>
    <xdr:clientData fLocksWithSheet="0"/>
  </xdr:oneCellAnchor>
  <xdr:oneCellAnchor>
    <xdr:from>
      <xdr:col>3</xdr:col>
      <xdr:colOff>133350</xdr:colOff>
      <xdr:row>69</xdr:row>
      <xdr:rowOff>723900</xdr:rowOff>
    </xdr:from>
    <xdr:ext cx="1743075" cy="1266825"/>
    <xdr:pic>
      <xdr:nvPicPr>
        <xdr:cNvPr id="0" name="image845.png"/>
        <xdr:cNvPicPr preferRelativeResize="0"/>
      </xdr:nvPicPr>
      <xdr:blipFill>
        <a:blip cstate="print" r:embed="rId53"/>
        <a:stretch>
          <a:fillRect/>
        </a:stretch>
      </xdr:blipFill>
      <xdr:spPr>
        <a:prstGeom prst="rect">
          <a:avLst/>
        </a:prstGeom>
        <a:noFill/>
      </xdr:spPr>
    </xdr:pic>
    <xdr:clientData fLocksWithSheet="0"/>
  </xdr:oneCellAnchor>
  <xdr:oneCellAnchor>
    <xdr:from>
      <xdr:col>3</xdr:col>
      <xdr:colOff>76200</xdr:colOff>
      <xdr:row>70</xdr:row>
      <xdr:rowOff>619125</xdr:rowOff>
    </xdr:from>
    <xdr:ext cx="1790700" cy="1143000"/>
    <xdr:pic>
      <xdr:nvPicPr>
        <xdr:cNvPr id="0" name="image826.png"/>
        <xdr:cNvPicPr preferRelativeResize="0"/>
      </xdr:nvPicPr>
      <xdr:blipFill>
        <a:blip cstate="print" r:embed="rId54"/>
        <a:stretch>
          <a:fillRect/>
        </a:stretch>
      </xdr:blipFill>
      <xdr:spPr>
        <a:prstGeom prst="rect">
          <a:avLst/>
        </a:prstGeom>
        <a:noFill/>
      </xdr:spPr>
    </xdr:pic>
    <xdr:clientData fLocksWithSheet="0"/>
  </xdr:oneCellAnchor>
  <xdr:oneCellAnchor>
    <xdr:from>
      <xdr:col>3</xdr:col>
      <xdr:colOff>200025</xdr:colOff>
      <xdr:row>71</xdr:row>
      <xdr:rowOff>657225</xdr:rowOff>
    </xdr:from>
    <xdr:ext cx="1562100" cy="1257300"/>
    <xdr:pic>
      <xdr:nvPicPr>
        <xdr:cNvPr id="0" name="image864.png"/>
        <xdr:cNvPicPr preferRelativeResize="0"/>
      </xdr:nvPicPr>
      <xdr:blipFill>
        <a:blip cstate="print" r:embed="rId55"/>
        <a:stretch>
          <a:fillRect/>
        </a:stretch>
      </xdr:blipFill>
      <xdr:spPr>
        <a:prstGeom prst="rect">
          <a:avLst/>
        </a:prstGeom>
        <a:noFill/>
      </xdr:spPr>
    </xdr:pic>
    <xdr:clientData fLocksWithSheet="0"/>
  </xdr:oneCellAnchor>
  <xdr:oneCellAnchor>
    <xdr:from>
      <xdr:col>3</xdr:col>
      <xdr:colOff>190500</xdr:colOff>
      <xdr:row>72</xdr:row>
      <xdr:rowOff>381000</xdr:rowOff>
    </xdr:from>
    <xdr:ext cx="1638300" cy="1209675"/>
    <xdr:pic>
      <xdr:nvPicPr>
        <xdr:cNvPr id="0" name="image833.png"/>
        <xdr:cNvPicPr preferRelativeResize="0"/>
      </xdr:nvPicPr>
      <xdr:blipFill>
        <a:blip cstate="print" r:embed="rId56"/>
        <a:stretch>
          <a:fillRect/>
        </a:stretch>
      </xdr:blipFill>
      <xdr:spPr>
        <a:prstGeom prst="rect">
          <a:avLst/>
        </a:prstGeom>
        <a:noFill/>
      </xdr:spPr>
    </xdr:pic>
    <xdr:clientData fLocksWithSheet="0"/>
  </xdr:oneCellAnchor>
  <xdr:oneCellAnchor>
    <xdr:from>
      <xdr:col>3</xdr:col>
      <xdr:colOff>85725</xdr:colOff>
      <xdr:row>73</xdr:row>
      <xdr:rowOff>742950</xdr:rowOff>
    </xdr:from>
    <xdr:ext cx="1752600" cy="1095375"/>
    <xdr:pic>
      <xdr:nvPicPr>
        <xdr:cNvPr id="0" name="image862.png"/>
        <xdr:cNvPicPr preferRelativeResize="0"/>
      </xdr:nvPicPr>
      <xdr:blipFill>
        <a:blip cstate="print" r:embed="rId57"/>
        <a:stretch>
          <a:fillRect/>
        </a:stretch>
      </xdr:blipFill>
      <xdr:spPr>
        <a:prstGeom prst="rect">
          <a:avLst/>
        </a:prstGeom>
        <a:noFill/>
      </xdr:spPr>
    </xdr:pic>
    <xdr:clientData fLocksWithSheet="0"/>
  </xdr:oneCellAnchor>
  <xdr:oneCellAnchor>
    <xdr:from>
      <xdr:col>3</xdr:col>
      <xdr:colOff>133350</xdr:colOff>
      <xdr:row>74</xdr:row>
      <xdr:rowOff>314325</xdr:rowOff>
    </xdr:from>
    <xdr:ext cx="1685925" cy="1447800"/>
    <xdr:pic>
      <xdr:nvPicPr>
        <xdr:cNvPr id="0" name="image835.png"/>
        <xdr:cNvPicPr preferRelativeResize="0"/>
      </xdr:nvPicPr>
      <xdr:blipFill>
        <a:blip cstate="print" r:embed="rId58"/>
        <a:stretch>
          <a:fillRect/>
        </a:stretch>
      </xdr:blipFill>
      <xdr:spPr>
        <a:prstGeom prst="rect">
          <a:avLst/>
        </a:prstGeom>
        <a:noFill/>
      </xdr:spPr>
    </xdr:pic>
    <xdr:clientData fLocksWithSheet="0"/>
  </xdr:oneCellAnchor>
  <xdr:oneCellAnchor>
    <xdr:from>
      <xdr:col>3</xdr:col>
      <xdr:colOff>76200</xdr:colOff>
      <xdr:row>75</xdr:row>
      <xdr:rowOff>219075</xdr:rowOff>
    </xdr:from>
    <xdr:ext cx="1695450" cy="1438275"/>
    <xdr:pic>
      <xdr:nvPicPr>
        <xdr:cNvPr id="0" name="image847.png"/>
        <xdr:cNvPicPr preferRelativeResize="0"/>
      </xdr:nvPicPr>
      <xdr:blipFill>
        <a:blip cstate="print" r:embed="rId59"/>
        <a:stretch>
          <a:fillRect/>
        </a:stretch>
      </xdr:blipFill>
      <xdr:spPr>
        <a:prstGeom prst="rect">
          <a:avLst/>
        </a:prstGeom>
        <a:noFill/>
      </xdr:spPr>
    </xdr:pic>
    <xdr:clientData fLocksWithSheet="0"/>
  </xdr:oneCellAnchor>
  <xdr:oneCellAnchor>
    <xdr:from>
      <xdr:col>3</xdr:col>
      <xdr:colOff>171450</xdr:colOff>
      <xdr:row>76</xdr:row>
      <xdr:rowOff>638175</xdr:rowOff>
    </xdr:from>
    <xdr:ext cx="1552575" cy="1162050"/>
    <xdr:pic>
      <xdr:nvPicPr>
        <xdr:cNvPr id="0" name="image831.png"/>
        <xdr:cNvPicPr preferRelativeResize="0"/>
      </xdr:nvPicPr>
      <xdr:blipFill>
        <a:blip cstate="print" r:embed="rId60"/>
        <a:stretch>
          <a:fillRect/>
        </a:stretch>
      </xdr:blipFill>
      <xdr:spPr>
        <a:prstGeom prst="rect">
          <a:avLst/>
        </a:prstGeom>
        <a:noFill/>
      </xdr:spPr>
    </xdr:pic>
    <xdr:clientData fLocksWithSheet="0"/>
  </xdr:oneCellAnchor>
  <xdr:oneCellAnchor>
    <xdr:from>
      <xdr:col>3</xdr:col>
      <xdr:colOff>95250</xdr:colOff>
      <xdr:row>77</xdr:row>
      <xdr:rowOff>504825</xdr:rowOff>
    </xdr:from>
    <xdr:ext cx="1743075" cy="1447800"/>
    <xdr:pic>
      <xdr:nvPicPr>
        <xdr:cNvPr id="0" name="image858.png"/>
        <xdr:cNvPicPr preferRelativeResize="0"/>
      </xdr:nvPicPr>
      <xdr:blipFill>
        <a:blip cstate="print" r:embed="rId61"/>
        <a:stretch>
          <a:fillRect/>
        </a:stretch>
      </xdr:blipFill>
      <xdr:spPr>
        <a:prstGeom prst="rect">
          <a:avLst/>
        </a:prstGeom>
        <a:noFill/>
      </xdr:spPr>
    </xdr:pic>
    <xdr:clientData fLocksWithSheet="0"/>
  </xdr:oneCellAnchor>
  <xdr:oneCellAnchor>
    <xdr:from>
      <xdr:col>3</xdr:col>
      <xdr:colOff>152400</xdr:colOff>
      <xdr:row>78</xdr:row>
      <xdr:rowOff>390525</xdr:rowOff>
    </xdr:from>
    <xdr:ext cx="1638300" cy="1219200"/>
    <xdr:pic>
      <xdr:nvPicPr>
        <xdr:cNvPr id="0" name="image837.png"/>
        <xdr:cNvPicPr preferRelativeResize="0"/>
      </xdr:nvPicPr>
      <xdr:blipFill>
        <a:blip cstate="print" r:embed="rId62"/>
        <a:stretch>
          <a:fillRect/>
        </a:stretch>
      </xdr:blipFill>
      <xdr:spPr>
        <a:prstGeom prst="rect">
          <a:avLst/>
        </a:prstGeom>
        <a:noFill/>
      </xdr:spPr>
    </xdr:pic>
    <xdr:clientData fLocksWithSheet="0"/>
  </xdr:oneCellAnchor>
  <xdr:oneCellAnchor>
    <xdr:from>
      <xdr:col>3</xdr:col>
      <xdr:colOff>47625</xdr:colOff>
      <xdr:row>79</xdr:row>
      <xdr:rowOff>19050</xdr:rowOff>
    </xdr:from>
    <xdr:ext cx="952500" cy="752475"/>
    <xdr:pic>
      <xdr:nvPicPr>
        <xdr:cNvPr id="0" name="image875.png"/>
        <xdr:cNvPicPr preferRelativeResize="0"/>
      </xdr:nvPicPr>
      <xdr:blipFill>
        <a:blip cstate="print" r:embed="rId63"/>
        <a:stretch>
          <a:fillRect/>
        </a:stretch>
      </xdr:blipFill>
      <xdr:spPr>
        <a:prstGeom prst="rect">
          <a:avLst/>
        </a:prstGeom>
        <a:noFill/>
      </xdr:spPr>
    </xdr:pic>
    <xdr:clientData fLocksWithSheet="0"/>
  </xdr:oneCellAnchor>
  <xdr:oneCellAnchor>
    <xdr:from>
      <xdr:col>3</xdr:col>
      <xdr:colOff>57150</xdr:colOff>
      <xdr:row>79</xdr:row>
      <xdr:rowOff>762000</xdr:rowOff>
    </xdr:from>
    <xdr:ext cx="828675" cy="923925"/>
    <xdr:pic>
      <xdr:nvPicPr>
        <xdr:cNvPr id="0" name="image838.png"/>
        <xdr:cNvPicPr preferRelativeResize="0"/>
      </xdr:nvPicPr>
      <xdr:blipFill>
        <a:blip cstate="print" r:embed="rId64"/>
        <a:stretch>
          <a:fillRect/>
        </a:stretch>
      </xdr:blipFill>
      <xdr:spPr>
        <a:prstGeom prst="rect">
          <a:avLst/>
        </a:prstGeom>
        <a:noFill/>
      </xdr:spPr>
    </xdr:pic>
    <xdr:clientData fLocksWithSheet="0"/>
  </xdr:oneCellAnchor>
  <xdr:oneCellAnchor>
    <xdr:from>
      <xdr:col>3</xdr:col>
      <xdr:colOff>1047750</xdr:colOff>
      <xdr:row>79</xdr:row>
      <xdr:rowOff>990600</xdr:rowOff>
    </xdr:from>
    <xdr:ext cx="790575" cy="771525"/>
    <xdr:pic>
      <xdr:nvPicPr>
        <xdr:cNvPr id="0" name="image841.png"/>
        <xdr:cNvPicPr preferRelativeResize="0"/>
      </xdr:nvPicPr>
      <xdr:blipFill>
        <a:blip cstate="print" r:embed="rId65"/>
        <a:stretch>
          <a:fillRect/>
        </a:stretch>
      </xdr:blipFill>
      <xdr:spPr>
        <a:prstGeom prst="rect">
          <a:avLst/>
        </a:prstGeom>
        <a:noFill/>
      </xdr:spPr>
    </xdr:pic>
    <xdr:clientData fLocksWithSheet="0"/>
  </xdr:oneCellAnchor>
  <xdr:oneCellAnchor>
    <xdr:from>
      <xdr:col>3</xdr:col>
      <xdr:colOff>1019175</xdr:colOff>
      <xdr:row>79</xdr:row>
      <xdr:rowOff>114300</xdr:rowOff>
    </xdr:from>
    <xdr:ext cx="790575" cy="847725"/>
    <xdr:pic>
      <xdr:nvPicPr>
        <xdr:cNvPr id="0" name="image860.png"/>
        <xdr:cNvPicPr preferRelativeResize="0"/>
      </xdr:nvPicPr>
      <xdr:blipFill>
        <a:blip cstate="print" r:embed="rId66"/>
        <a:stretch>
          <a:fillRect/>
        </a:stretch>
      </xdr:blipFill>
      <xdr:spPr>
        <a:prstGeom prst="rect">
          <a:avLst/>
        </a:prstGeom>
        <a:noFill/>
      </xdr:spPr>
    </xdr:pic>
    <xdr:clientData fLocksWithSheet="0"/>
  </xdr:oneCellAnchor>
  <xdr:oneCellAnchor>
    <xdr:from>
      <xdr:col>3</xdr:col>
      <xdr:colOff>123825</xdr:colOff>
      <xdr:row>80</xdr:row>
      <xdr:rowOff>38100</xdr:rowOff>
    </xdr:from>
    <xdr:ext cx="914400" cy="762000"/>
    <xdr:pic>
      <xdr:nvPicPr>
        <xdr:cNvPr id="0" name="image842.png"/>
        <xdr:cNvPicPr preferRelativeResize="0"/>
      </xdr:nvPicPr>
      <xdr:blipFill>
        <a:blip cstate="print" r:embed="rId67"/>
        <a:stretch>
          <a:fillRect/>
        </a:stretch>
      </xdr:blipFill>
      <xdr:spPr>
        <a:prstGeom prst="rect">
          <a:avLst/>
        </a:prstGeom>
        <a:noFill/>
      </xdr:spPr>
    </xdr:pic>
    <xdr:clientData fLocksWithSheet="0"/>
  </xdr:oneCellAnchor>
  <xdr:oneCellAnchor>
    <xdr:from>
      <xdr:col>3</xdr:col>
      <xdr:colOff>85725</xdr:colOff>
      <xdr:row>80</xdr:row>
      <xdr:rowOff>942975</xdr:rowOff>
    </xdr:from>
    <xdr:ext cx="1066800" cy="885825"/>
    <xdr:pic>
      <xdr:nvPicPr>
        <xdr:cNvPr id="0" name="image857.png"/>
        <xdr:cNvPicPr preferRelativeResize="0"/>
      </xdr:nvPicPr>
      <xdr:blipFill>
        <a:blip cstate="print" r:embed="rId68"/>
        <a:stretch>
          <a:fillRect/>
        </a:stretch>
      </xdr:blipFill>
      <xdr:spPr>
        <a:prstGeom prst="rect">
          <a:avLst/>
        </a:prstGeom>
        <a:noFill/>
      </xdr:spPr>
    </xdr:pic>
    <xdr:clientData fLocksWithSheet="0"/>
  </xdr:oneCellAnchor>
  <xdr:oneCellAnchor>
    <xdr:from>
      <xdr:col>3</xdr:col>
      <xdr:colOff>1047750</xdr:colOff>
      <xdr:row>80</xdr:row>
      <xdr:rowOff>85725</xdr:rowOff>
    </xdr:from>
    <xdr:ext cx="790575" cy="762000"/>
    <xdr:pic>
      <xdr:nvPicPr>
        <xdr:cNvPr id="0" name="image855.png"/>
        <xdr:cNvPicPr preferRelativeResize="0"/>
      </xdr:nvPicPr>
      <xdr:blipFill>
        <a:blip cstate="print" r:embed="rId69"/>
        <a:stretch>
          <a:fillRect/>
        </a:stretch>
      </xdr:blipFill>
      <xdr:spPr>
        <a:prstGeom prst="rect">
          <a:avLst/>
        </a:prstGeom>
        <a:noFill/>
      </xdr:spPr>
    </xdr:pic>
    <xdr:clientData fLocksWithSheet="0"/>
  </xdr:oneCellAnchor>
  <xdr:oneCellAnchor>
    <xdr:from>
      <xdr:col>3</xdr:col>
      <xdr:colOff>981075</xdr:colOff>
      <xdr:row>80</xdr:row>
      <xdr:rowOff>1581150</xdr:rowOff>
    </xdr:from>
    <xdr:ext cx="914400" cy="828675"/>
    <xdr:pic>
      <xdr:nvPicPr>
        <xdr:cNvPr id="0" name="image861.png"/>
        <xdr:cNvPicPr preferRelativeResize="0"/>
      </xdr:nvPicPr>
      <xdr:blipFill>
        <a:blip cstate="print" r:embed="rId70"/>
        <a:stretch>
          <a:fillRect/>
        </a:stretch>
      </xdr:blipFill>
      <xdr:spPr>
        <a:prstGeom prst="rect">
          <a:avLst/>
        </a:prstGeom>
        <a:noFill/>
      </xdr:spPr>
    </xdr:pic>
    <xdr:clientData fLocksWithSheet="0"/>
  </xdr:oneCellAnchor>
  <xdr:oneCellAnchor>
    <xdr:from>
      <xdr:col>3</xdr:col>
      <xdr:colOff>38100</xdr:colOff>
      <xdr:row>81</xdr:row>
      <xdr:rowOff>466725</xdr:rowOff>
    </xdr:from>
    <xdr:ext cx="1762125" cy="1485900"/>
    <xdr:pic>
      <xdr:nvPicPr>
        <xdr:cNvPr id="0" name="image881.png"/>
        <xdr:cNvPicPr preferRelativeResize="0"/>
      </xdr:nvPicPr>
      <xdr:blipFill>
        <a:blip cstate="print" r:embed="rId71"/>
        <a:stretch>
          <a:fillRect/>
        </a:stretch>
      </xdr:blipFill>
      <xdr:spPr>
        <a:prstGeom prst="rect">
          <a:avLst/>
        </a:prstGeom>
        <a:noFill/>
      </xdr:spPr>
    </xdr:pic>
    <xdr:clientData fLocksWithSheet="0"/>
  </xdr:oneCellAnchor>
  <xdr:oneCellAnchor>
    <xdr:from>
      <xdr:col>3</xdr:col>
      <xdr:colOff>95250</xdr:colOff>
      <xdr:row>82</xdr:row>
      <xdr:rowOff>466725</xdr:rowOff>
    </xdr:from>
    <xdr:ext cx="1552575" cy="1028700"/>
    <xdr:pic>
      <xdr:nvPicPr>
        <xdr:cNvPr id="0" name="image843.png"/>
        <xdr:cNvPicPr preferRelativeResize="0"/>
      </xdr:nvPicPr>
      <xdr:blipFill>
        <a:blip cstate="print" r:embed="rId72"/>
        <a:stretch>
          <a:fillRect/>
        </a:stretch>
      </xdr:blipFill>
      <xdr:spPr>
        <a:prstGeom prst="rect">
          <a:avLst/>
        </a:prstGeom>
        <a:noFill/>
      </xdr:spPr>
    </xdr:pic>
    <xdr:clientData fLocksWithSheet="0"/>
  </xdr:oneCellAnchor>
  <xdr:oneCellAnchor>
    <xdr:from>
      <xdr:col>3</xdr:col>
      <xdr:colOff>133350</xdr:colOff>
      <xdr:row>83</xdr:row>
      <xdr:rowOff>95250</xdr:rowOff>
    </xdr:from>
    <xdr:ext cx="1628775" cy="1362075"/>
    <xdr:pic>
      <xdr:nvPicPr>
        <xdr:cNvPr id="0" name="image853.png"/>
        <xdr:cNvPicPr preferRelativeResize="0"/>
      </xdr:nvPicPr>
      <xdr:blipFill>
        <a:blip cstate="print" r:embed="rId73"/>
        <a:stretch>
          <a:fillRect/>
        </a:stretch>
      </xdr:blipFill>
      <xdr:spPr>
        <a:prstGeom prst="rect">
          <a:avLst/>
        </a:prstGeom>
        <a:noFill/>
      </xdr:spPr>
    </xdr:pic>
    <xdr:clientData fLocksWithSheet="0"/>
  </xdr:oneCellAnchor>
  <xdr:oneCellAnchor>
    <xdr:from>
      <xdr:col>3</xdr:col>
      <xdr:colOff>76200</xdr:colOff>
      <xdr:row>84</xdr:row>
      <xdr:rowOff>104775</xdr:rowOff>
    </xdr:from>
    <xdr:ext cx="1704975" cy="1181100"/>
    <xdr:pic>
      <xdr:nvPicPr>
        <xdr:cNvPr id="0" name="image889.png"/>
        <xdr:cNvPicPr preferRelativeResize="0"/>
      </xdr:nvPicPr>
      <xdr:blipFill>
        <a:blip cstate="print" r:embed="rId74"/>
        <a:stretch>
          <a:fillRect/>
        </a:stretch>
      </xdr:blipFill>
      <xdr:spPr>
        <a:prstGeom prst="rect">
          <a:avLst/>
        </a:prstGeom>
        <a:noFill/>
      </xdr:spPr>
    </xdr:pic>
    <xdr:clientData fLocksWithSheet="0"/>
  </xdr:oneCellAnchor>
  <xdr:oneCellAnchor>
    <xdr:from>
      <xdr:col>3</xdr:col>
      <xdr:colOff>238125</xdr:colOff>
      <xdr:row>85</xdr:row>
      <xdr:rowOff>209550</xdr:rowOff>
    </xdr:from>
    <xdr:ext cx="1371600" cy="1171575"/>
    <xdr:pic>
      <xdr:nvPicPr>
        <xdr:cNvPr id="0" name="image865.png"/>
        <xdr:cNvPicPr preferRelativeResize="0"/>
      </xdr:nvPicPr>
      <xdr:blipFill>
        <a:blip cstate="print" r:embed="rId75"/>
        <a:stretch>
          <a:fillRect/>
        </a:stretch>
      </xdr:blipFill>
      <xdr:spPr>
        <a:prstGeom prst="rect">
          <a:avLst/>
        </a:prstGeom>
        <a:noFill/>
      </xdr:spPr>
    </xdr:pic>
    <xdr:clientData fLocksWithSheet="0"/>
  </xdr:oneCellAnchor>
  <xdr:oneCellAnchor>
    <xdr:from>
      <xdr:col>0</xdr:col>
      <xdr:colOff>85725</xdr:colOff>
      <xdr:row>89</xdr:row>
      <xdr:rowOff>85725</xdr:rowOff>
    </xdr:from>
    <xdr:ext cx="4343400" cy="2200275"/>
    <xdr:pic>
      <xdr:nvPicPr>
        <xdr:cNvPr id="0" name="image866.png"/>
        <xdr:cNvPicPr preferRelativeResize="0"/>
      </xdr:nvPicPr>
      <xdr:blipFill>
        <a:blip cstate="print" r:embed="rId76"/>
        <a:stretch>
          <a:fillRect/>
        </a:stretch>
      </xdr:blipFill>
      <xdr:spPr>
        <a:prstGeom prst="rect">
          <a:avLst/>
        </a:prstGeom>
        <a:noFill/>
      </xdr:spPr>
    </xdr:pic>
    <xdr:clientData fLocksWithSheet="0"/>
  </xdr:oneCellAnchor>
  <xdr:oneCellAnchor>
    <xdr:from>
      <xdr:col>4</xdr:col>
      <xdr:colOff>514350</xdr:colOff>
      <xdr:row>89</xdr:row>
      <xdr:rowOff>76200</xdr:rowOff>
    </xdr:from>
    <xdr:ext cx="4143375" cy="1676400"/>
    <xdr:pic>
      <xdr:nvPicPr>
        <xdr:cNvPr id="0" name="image893.png"/>
        <xdr:cNvPicPr preferRelativeResize="0"/>
      </xdr:nvPicPr>
      <xdr:blipFill>
        <a:blip cstate="print" r:embed="rId77"/>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123825</xdr:colOff>
      <xdr:row>2</xdr:row>
      <xdr:rowOff>85725</xdr:rowOff>
    </xdr:from>
    <xdr:ext cx="6877050" cy="1933575"/>
    <xdr:sp>
      <xdr:nvSpPr>
        <xdr:cNvPr id="8" name="Shape 8"/>
        <xdr:cNvSpPr txBox="1"/>
      </xdr:nvSpPr>
      <xdr:spPr>
        <a:xfrm>
          <a:off x="1912238" y="2813213"/>
          <a:ext cx="6867525" cy="1933575"/>
        </a:xfrm>
        <a:prstGeom prst="rect">
          <a:avLst/>
        </a:prstGeom>
        <a:noFill/>
        <a:ln>
          <a:noFill/>
        </a:ln>
      </xdr:spPr>
      <xdr:txBody>
        <a:bodyPr anchorCtr="0" anchor="t" bIns="45700" lIns="91425" spcFirstLastPara="1" rIns="91425" wrap="square" tIns="45700">
          <a:noAutofit/>
        </a:bodyPr>
        <a:lstStyle/>
        <a:p>
          <a:pPr indent="0" lvl="0" marL="0" rtl="0" algn="l">
            <a:spcBef>
              <a:spcPts val="0"/>
            </a:spcBef>
            <a:spcAft>
              <a:spcPts val="0"/>
            </a:spcAft>
            <a:buNone/>
          </a:pPr>
          <a:r>
            <a:rPr b="1" i="0" lang="en-US" sz="1100" u="none" strike="noStrike">
              <a:solidFill>
                <a:schemeClr val="dk1"/>
              </a:solidFill>
              <a:latin typeface="Arial"/>
              <a:ea typeface="Arial"/>
              <a:cs typeface="Arial"/>
              <a:sym typeface="Arial"/>
            </a:rPr>
            <a:t>Aspectos Relevantes de Ofik:</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1)Cuenta con un alta variedad</a:t>
          </a:r>
          <a:r>
            <a:rPr b="0" i="0" lang="en-US" sz="1100" u="none" strike="noStrike">
              <a:solidFill>
                <a:schemeClr val="dk1"/>
              </a:solidFill>
              <a:latin typeface="Arial"/>
              <a:ea typeface="Arial"/>
              <a:cs typeface="Arial"/>
              <a:sym typeface="Arial"/>
            </a:rPr>
            <a:t> de metálicos.                                                                                                                                          2 )Cuentan con un stock y tiempo de entrega amigable.</a:t>
          </a:r>
          <a:endParaRPr b="0" i="0" sz="1100" u="none" strike="noStrike">
            <a:solidFill>
              <a:schemeClr val="dk1"/>
            </a:solidFill>
            <a:latin typeface="Arial"/>
            <a:ea typeface="Arial"/>
            <a:cs typeface="Arial"/>
            <a:sym typeface="Arial"/>
          </a:endParaRPr>
        </a:p>
        <a:p>
          <a:pPr indent="0" lvl="0" marL="0" rtl="0" algn="l">
            <a:spcBef>
              <a:spcPts val="0"/>
            </a:spcBef>
            <a:spcAft>
              <a:spcPts val="0"/>
            </a:spcAft>
            <a:buNone/>
          </a:pPr>
          <a:r>
            <a:rPr b="0" i="0" lang="en-US" sz="1100" u="none" strike="noStrike">
              <a:solidFill>
                <a:schemeClr val="dk1"/>
              </a:solidFill>
              <a:latin typeface="Arial"/>
              <a:ea typeface="Arial"/>
              <a:cs typeface="Arial"/>
              <a:sym typeface="Arial"/>
            </a:rPr>
            <a:t>3) Por favor confirmar existencias y tiempos de entrega al momento de realizar un cierre.</a:t>
          </a:r>
          <a:endParaRPr sz="1400"/>
        </a:p>
      </xdr:txBody>
    </xdr:sp>
    <xdr:clientData fLocksWithSheet="0"/>
  </xdr:oneCellAnchor>
  <xdr:oneCellAnchor>
    <xdr:from>
      <xdr:col>7</xdr:col>
      <xdr:colOff>723900</xdr:colOff>
      <xdr:row>2</xdr:row>
      <xdr:rowOff>180975</xdr:rowOff>
    </xdr:from>
    <xdr:ext cx="1552575" cy="179070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114300</xdr:colOff>
      <xdr:row>24</xdr:row>
      <xdr:rowOff>342900</xdr:rowOff>
    </xdr:from>
    <xdr:ext cx="1543050" cy="1266825"/>
    <xdr:pic>
      <xdr:nvPicPr>
        <xdr:cNvPr id="0" name="image849.png"/>
        <xdr:cNvPicPr preferRelativeResize="0"/>
      </xdr:nvPicPr>
      <xdr:blipFill>
        <a:blip cstate="print" r:embed="rId2"/>
        <a:stretch>
          <a:fillRect/>
        </a:stretch>
      </xdr:blipFill>
      <xdr:spPr>
        <a:prstGeom prst="rect">
          <a:avLst/>
        </a:prstGeom>
        <a:noFill/>
      </xdr:spPr>
    </xdr:pic>
    <xdr:clientData fLocksWithSheet="0"/>
  </xdr:oneCellAnchor>
  <xdr:oneCellAnchor>
    <xdr:from>
      <xdr:col>3</xdr:col>
      <xdr:colOff>466725</xdr:colOff>
      <xdr:row>27</xdr:row>
      <xdr:rowOff>476250</xdr:rowOff>
    </xdr:from>
    <xdr:ext cx="1257300" cy="1257300"/>
    <xdr:pic>
      <xdr:nvPicPr>
        <xdr:cNvPr id="0" name="image850.png"/>
        <xdr:cNvPicPr preferRelativeResize="0"/>
      </xdr:nvPicPr>
      <xdr:blipFill>
        <a:blip cstate="print" r:embed="rId3"/>
        <a:stretch>
          <a:fillRect/>
        </a:stretch>
      </xdr:blipFill>
      <xdr:spPr>
        <a:prstGeom prst="rect">
          <a:avLst/>
        </a:prstGeom>
        <a:noFill/>
      </xdr:spPr>
    </xdr:pic>
    <xdr:clientData fLocksWithSheet="0"/>
  </xdr:oneCellAnchor>
  <xdr:oneCellAnchor>
    <xdr:from>
      <xdr:col>3</xdr:col>
      <xdr:colOff>238125</xdr:colOff>
      <xdr:row>29</xdr:row>
      <xdr:rowOff>219075</xdr:rowOff>
    </xdr:from>
    <xdr:ext cx="1562100" cy="1428750"/>
    <xdr:pic>
      <xdr:nvPicPr>
        <xdr:cNvPr id="0" name="image851.png"/>
        <xdr:cNvPicPr preferRelativeResize="0"/>
      </xdr:nvPicPr>
      <xdr:blipFill>
        <a:blip cstate="print" r:embed="rId4"/>
        <a:stretch>
          <a:fillRect/>
        </a:stretch>
      </xdr:blipFill>
      <xdr:spPr>
        <a:prstGeom prst="rect">
          <a:avLst/>
        </a:prstGeom>
        <a:noFill/>
      </xdr:spPr>
    </xdr:pic>
    <xdr:clientData fLocksWithSheet="0"/>
  </xdr:oneCellAnchor>
  <xdr:oneCellAnchor>
    <xdr:from>
      <xdr:col>3</xdr:col>
      <xdr:colOff>285750</xdr:colOff>
      <xdr:row>30</xdr:row>
      <xdr:rowOff>95250</xdr:rowOff>
    </xdr:from>
    <xdr:ext cx="1485900" cy="1666875"/>
    <xdr:pic>
      <xdr:nvPicPr>
        <xdr:cNvPr id="0" name="image872.png"/>
        <xdr:cNvPicPr preferRelativeResize="0"/>
      </xdr:nvPicPr>
      <xdr:blipFill>
        <a:blip cstate="print" r:embed="rId5"/>
        <a:stretch>
          <a:fillRect/>
        </a:stretch>
      </xdr:blipFill>
      <xdr:spPr>
        <a:prstGeom prst="rect">
          <a:avLst/>
        </a:prstGeom>
        <a:noFill/>
      </xdr:spPr>
    </xdr:pic>
    <xdr:clientData fLocksWithSheet="0"/>
  </xdr:oneCellAnchor>
  <xdr:oneCellAnchor>
    <xdr:from>
      <xdr:col>3</xdr:col>
      <xdr:colOff>123825</xdr:colOff>
      <xdr:row>31</xdr:row>
      <xdr:rowOff>180975</xdr:rowOff>
    </xdr:from>
    <xdr:ext cx="1743075" cy="1419225"/>
    <xdr:pic>
      <xdr:nvPicPr>
        <xdr:cNvPr id="0" name="image873.png"/>
        <xdr:cNvPicPr preferRelativeResize="0"/>
      </xdr:nvPicPr>
      <xdr:blipFill>
        <a:blip cstate="print" r:embed="rId6"/>
        <a:stretch>
          <a:fillRect/>
        </a:stretch>
      </xdr:blipFill>
      <xdr:spPr>
        <a:prstGeom prst="rect">
          <a:avLst/>
        </a:prstGeom>
        <a:noFill/>
      </xdr:spPr>
    </xdr:pic>
    <xdr:clientData fLocksWithSheet="0"/>
  </xdr:oneCellAnchor>
  <xdr:oneCellAnchor>
    <xdr:from>
      <xdr:col>3</xdr:col>
      <xdr:colOff>161925</xdr:colOff>
      <xdr:row>33</xdr:row>
      <xdr:rowOff>323850</xdr:rowOff>
    </xdr:from>
    <xdr:ext cx="1647825" cy="1333500"/>
    <xdr:pic>
      <xdr:nvPicPr>
        <xdr:cNvPr id="0" name="image874.png"/>
        <xdr:cNvPicPr preferRelativeResize="0"/>
      </xdr:nvPicPr>
      <xdr:blipFill>
        <a:blip cstate="print" r:embed="rId7"/>
        <a:stretch>
          <a:fillRect/>
        </a:stretch>
      </xdr:blipFill>
      <xdr:spPr>
        <a:prstGeom prst="rect">
          <a:avLst/>
        </a:prstGeom>
        <a:noFill/>
      </xdr:spPr>
    </xdr:pic>
    <xdr:clientData fLocksWithSheet="0"/>
  </xdr:oneCellAnchor>
  <xdr:oneCellAnchor>
    <xdr:from>
      <xdr:col>3</xdr:col>
      <xdr:colOff>447675</xdr:colOff>
      <xdr:row>34</xdr:row>
      <xdr:rowOff>57150</xdr:rowOff>
    </xdr:from>
    <xdr:ext cx="1247775" cy="1638300"/>
    <xdr:pic>
      <xdr:nvPicPr>
        <xdr:cNvPr id="0" name="image854.png"/>
        <xdr:cNvPicPr preferRelativeResize="0"/>
      </xdr:nvPicPr>
      <xdr:blipFill>
        <a:blip cstate="print" r:embed="rId8"/>
        <a:stretch>
          <a:fillRect/>
        </a:stretch>
      </xdr:blipFill>
      <xdr:spPr>
        <a:prstGeom prst="rect">
          <a:avLst/>
        </a:prstGeom>
        <a:noFill/>
      </xdr:spPr>
    </xdr:pic>
    <xdr:clientData fLocksWithSheet="0"/>
  </xdr:oneCellAnchor>
  <xdr:oneCellAnchor>
    <xdr:from>
      <xdr:col>3</xdr:col>
      <xdr:colOff>457200</xdr:colOff>
      <xdr:row>35</xdr:row>
      <xdr:rowOff>142875</xdr:rowOff>
    </xdr:from>
    <xdr:ext cx="1114425" cy="1666875"/>
    <xdr:pic>
      <xdr:nvPicPr>
        <xdr:cNvPr id="0" name="image856.png"/>
        <xdr:cNvPicPr preferRelativeResize="0"/>
      </xdr:nvPicPr>
      <xdr:blipFill>
        <a:blip cstate="print" r:embed="rId9"/>
        <a:stretch>
          <a:fillRect/>
        </a:stretch>
      </xdr:blipFill>
      <xdr:spPr>
        <a:prstGeom prst="rect">
          <a:avLst/>
        </a:prstGeom>
        <a:noFill/>
      </xdr:spPr>
    </xdr:pic>
    <xdr:clientData fLocksWithSheet="0"/>
  </xdr:oneCellAnchor>
  <xdr:oneCellAnchor>
    <xdr:from>
      <xdr:col>3</xdr:col>
      <xdr:colOff>400050</xdr:colOff>
      <xdr:row>36</xdr:row>
      <xdr:rowOff>57150</xdr:rowOff>
    </xdr:from>
    <xdr:ext cx="1143000" cy="1676400"/>
    <xdr:pic>
      <xdr:nvPicPr>
        <xdr:cNvPr id="0" name="image859.png"/>
        <xdr:cNvPicPr preferRelativeResize="0"/>
      </xdr:nvPicPr>
      <xdr:blipFill>
        <a:blip cstate="print" r:embed="rId10"/>
        <a:stretch>
          <a:fillRect/>
        </a:stretch>
      </xdr:blipFill>
      <xdr:spPr>
        <a:prstGeom prst="rect">
          <a:avLst/>
        </a:prstGeom>
        <a:noFill/>
      </xdr:spPr>
    </xdr:pic>
    <xdr:clientData fLocksWithSheet="0"/>
  </xdr:oneCellAnchor>
  <xdr:oneCellAnchor>
    <xdr:from>
      <xdr:col>3</xdr:col>
      <xdr:colOff>485775</xdr:colOff>
      <xdr:row>37</xdr:row>
      <xdr:rowOff>123825</xdr:rowOff>
    </xdr:from>
    <xdr:ext cx="1009650" cy="1609725"/>
    <xdr:pic>
      <xdr:nvPicPr>
        <xdr:cNvPr id="0" name="image877.png"/>
        <xdr:cNvPicPr preferRelativeResize="0"/>
      </xdr:nvPicPr>
      <xdr:blipFill>
        <a:blip cstate="print" r:embed="rId11"/>
        <a:stretch>
          <a:fillRect/>
        </a:stretch>
      </xdr:blipFill>
      <xdr:spPr>
        <a:prstGeom prst="rect">
          <a:avLst/>
        </a:prstGeom>
        <a:noFill/>
      </xdr:spPr>
    </xdr:pic>
    <xdr:clientData fLocksWithSheet="0"/>
  </xdr:oneCellAnchor>
  <xdr:oneCellAnchor>
    <xdr:from>
      <xdr:col>3</xdr:col>
      <xdr:colOff>238125</xdr:colOff>
      <xdr:row>25</xdr:row>
      <xdr:rowOff>714375</xdr:rowOff>
    </xdr:from>
    <xdr:ext cx="1533525" cy="676275"/>
    <xdr:pic>
      <xdr:nvPicPr>
        <xdr:cNvPr id="0" name="image880.png"/>
        <xdr:cNvPicPr preferRelativeResize="0"/>
      </xdr:nvPicPr>
      <xdr:blipFill>
        <a:blip cstate="print" r:embed="rId12"/>
        <a:stretch>
          <a:fillRect/>
        </a:stretch>
      </xdr:blipFill>
      <xdr:spPr>
        <a:prstGeom prst="rect">
          <a:avLst/>
        </a:prstGeom>
        <a:noFill/>
      </xdr:spPr>
    </xdr:pic>
    <xdr:clientData fLocksWithSheet="0"/>
  </xdr:oneCellAnchor>
  <xdr:oneCellAnchor>
    <xdr:from>
      <xdr:col>3</xdr:col>
      <xdr:colOff>142875</xdr:colOff>
      <xdr:row>26</xdr:row>
      <xdr:rowOff>390525</xdr:rowOff>
    </xdr:from>
    <xdr:ext cx="1590675" cy="1028700"/>
    <xdr:pic>
      <xdr:nvPicPr>
        <xdr:cNvPr id="0" name="image863.png"/>
        <xdr:cNvPicPr preferRelativeResize="0"/>
      </xdr:nvPicPr>
      <xdr:blipFill>
        <a:blip cstate="print" r:embed="rId13"/>
        <a:stretch>
          <a:fillRect/>
        </a:stretch>
      </xdr:blipFill>
      <xdr:spPr>
        <a:prstGeom prst="rect">
          <a:avLst/>
        </a:prstGeom>
        <a:noFill/>
      </xdr:spPr>
    </xdr:pic>
    <xdr:clientData fLocksWithSheet="0"/>
  </xdr:oneCellAnchor>
  <xdr:oneCellAnchor>
    <xdr:from>
      <xdr:col>3</xdr:col>
      <xdr:colOff>542925</xdr:colOff>
      <xdr:row>38</xdr:row>
      <xdr:rowOff>142875</xdr:rowOff>
    </xdr:from>
    <xdr:ext cx="771525" cy="1552575"/>
    <xdr:pic>
      <xdr:nvPicPr>
        <xdr:cNvPr id="0" name="image891.png"/>
        <xdr:cNvPicPr preferRelativeResize="0"/>
      </xdr:nvPicPr>
      <xdr:blipFill>
        <a:blip cstate="print" r:embed="rId14"/>
        <a:stretch>
          <a:fillRect/>
        </a:stretch>
      </xdr:blipFill>
      <xdr:spPr>
        <a:prstGeom prst="rect">
          <a:avLst/>
        </a:prstGeom>
        <a:noFill/>
      </xdr:spPr>
    </xdr:pic>
    <xdr:clientData fLocksWithSheet="0"/>
  </xdr:oneCellAnchor>
  <xdr:oneCellAnchor>
    <xdr:from>
      <xdr:col>3</xdr:col>
      <xdr:colOff>742950</xdr:colOff>
      <xdr:row>39</xdr:row>
      <xdr:rowOff>85725</xdr:rowOff>
    </xdr:from>
    <xdr:ext cx="590550" cy="1647825"/>
    <xdr:pic>
      <xdr:nvPicPr>
        <xdr:cNvPr id="0" name="image890.png"/>
        <xdr:cNvPicPr preferRelativeResize="0"/>
      </xdr:nvPicPr>
      <xdr:blipFill>
        <a:blip cstate="print" r:embed="rId15"/>
        <a:stretch>
          <a:fillRect/>
        </a:stretch>
      </xdr:blipFill>
      <xdr:spPr>
        <a:prstGeom prst="rect">
          <a:avLst/>
        </a:prstGeom>
        <a:noFill/>
      </xdr:spPr>
    </xdr:pic>
    <xdr:clientData fLocksWithSheet="0"/>
  </xdr:oneCellAnchor>
  <xdr:oneCellAnchor>
    <xdr:from>
      <xdr:col>3</xdr:col>
      <xdr:colOff>552450</xdr:colOff>
      <xdr:row>40</xdr:row>
      <xdr:rowOff>200025</xdr:rowOff>
    </xdr:from>
    <xdr:ext cx="866775" cy="1447800"/>
    <xdr:pic>
      <xdr:nvPicPr>
        <xdr:cNvPr id="0" name="image884.png"/>
        <xdr:cNvPicPr preferRelativeResize="0"/>
      </xdr:nvPicPr>
      <xdr:blipFill>
        <a:blip cstate="print" r:embed="rId16"/>
        <a:stretch>
          <a:fillRect/>
        </a:stretch>
      </xdr:blipFill>
      <xdr:spPr>
        <a:prstGeom prst="rect">
          <a:avLst/>
        </a:prstGeom>
        <a:noFill/>
      </xdr:spPr>
    </xdr:pic>
    <xdr:clientData fLocksWithSheet="0"/>
  </xdr:oneCellAnchor>
  <xdr:oneCellAnchor>
    <xdr:from>
      <xdr:col>3</xdr:col>
      <xdr:colOff>533400</xdr:colOff>
      <xdr:row>41</xdr:row>
      <xdr:rowOff>152400</xdr:rowOff>
    </xdr:from>
    <xdr:ext cx="971550" cy="1581150"/>
    <xdr:pic>
      <xdr:nvPicPr>
        <xdr:cNvPr id="0" name="image882.png"/>
        <xdr:cNvPicPr preferRelativeResize="0"/>
      </xdr:nvPicPr>
      <xdr:blipFill>
        <a:blip cstate="print" r:embed="rId17"/>
        <a:stretch>
          <a:fillRect/>
        </a:stretch>
      </xdr:blipFill>
      <xdr:spPr>
        <a:prstGeom prst="rect">
          <a:avLst/>
        </a:prstGeom>
        <a:noFill/>
      </xdr:spPr>
    </xdr:pic>
    <xdr:clientData fLocksWithSheet="0"/>
  </xdr:oneCellAnchor>
  <xdr:oneCellAnchor>
    <xdr:from>
      <xdr:col>3</xdr:col>
      <xdr:colOff>523875</xdr:colOff>
      <xdr:row>42</xdr:row>
      <xdr:rowOff>180975</xdr:rowOff>
    </xdr:from>
    <xdr:ext cx="1114425" cy="1666875"/>
    <xdr:pic>
      <xdr:nvPicPr>
        <xdr:cNvPr id="0" name="image892.png"/>
        <xdr:cNvPicPr preferRelativeResize="0"/>
      </xdr:nvPicPr>
      <xdr:blipFill>
        <a:blip cstate="print" r:embed="rId18"/>
        <a:stretch>
          <a:fillRect/>
        </a:stretch>
      </xdr:blipFill>
      <xdr:spPr>
        <a:prstGeom prst="rect">
          <a:avLst/>
        </a:prstGeom>
        <a:noFill/>
      </xdr:spPr>
    </xdr:pic>
    <xdr:clientData fLocksWithSheet="0"/>
  </xdr:oneCellAnchor>
  <xdr:oneCellAnchor>
    <xdr:from>
      <xdr:col>3</xdr:col>
      <xdr:colOff>514350</xdr:colOff>
      <xdr:row>43</xdr:row>
      <xdr:rowOff>276225</xdr:rowOff>
    </xdr:from>
    <xdr:ext cx="685800" cy="1400175"/>
    <xdr:pic>
      <xdr:nvPicPr>
        <xdr:cNvPr id="0" name="image878.png"/>
        <xdr:cNvPicPr preferRelativeResize="0"/>
      </xdr:nvPicPr>
      <xdr:blipFill>
        <a:blip cstate="print" r:embed="rId19"/>
        <a:stretch>
          <a:fillRect/>
        </a:stretch>
      </xdr:blipFill>
      <xdr:spPr>
        <a:prstGeom prst="rect">
          <a:avLst/>
        </a:prstGeom>
        <a:noFill/>
      </xdr:spPr>
    </xdr:pic>
    <xdr:clientData fLocksWithSheet="0"/>
  </xdr:oneCellAnchor>
  <xdr:oneCellAnchor>
    <xdr:from>
      <xdr:col>3</xdr:col>
      <xdr:colOff>333375</xdr:colOff>
      <xdr:row>44</xdr:row>
      <xdr:rowOff>133350</xdr:rowOff>
    </xdr:from>
    <xdr:ext cx="1200150" cy="1657350"/>
    <xdr:pic>
      <xdr:nvPicPr>
        <xdr:cNvPr id="0" name="image867.png"/>
        <xdr:cNvPicPr preferRelativeResize="0"/>
      </xdr:nvPicPr>
      <xdr:blipFill>
        <a:blip cstate="print" r:embed="rId20"/>
        <a:stretch>
          <a:fillRect/>
        </a:stretch>
      </xdr:blipFill>
      <xdr:spPr>
        <a:prstGeom prst="rect">
          <a:avLst/>
        </a:prstGeom>
        <a:noFill/>
      </xdr:spPr>
    </xdr:pic>
    <xdr:clientData fLocksWithSheet="0"/>
  </xdr:oneCellAnchor>
  <xdr:oneCellAnchor>
    <xdr:from>
      <xdr:col>3</xdr:col>
      <xdr:colOff>361950</xdr:colOff>
      <xdr:row>45</xdr:row>
      <xdr:rowOff>219075</xdr:rowOff>
    </xdr:from>
    <xdr:ext cx="1190625" cy="1476375"/>
    <xdr:pic>
      <xdr:nvPicPr>
        <xdr:cNvPr id="0" name="image888.png"/>
        <xdr:cNvPicPr preferRelativeResize="0"/>
      </xdr:nvPicPr>
      <xdr:blipFill>
        <a:blip cstate="print" r:embed="rId21"/>
        <a:stretch>
          <a:fillRect/>
        </a:stretch>
      </xdr:blipFill>
      <xdr:spPr>
        <a:prstGeom prst="rect">
          <a:avLst/>
        </a:prstGeom>
        <a:noFill/>
      </xdr:spPr>
    </xdr:pic>
    <xdr:clientData fLocksWithSheet="0"/>
  </xdr:oneCellAnchor>
  <xdr:oneCellAnchor>
    <xdr:from>
      <xdr:col>3</xdr:col>
      <xdr:colOff>361950</xdr:colOff>
      <xdr:row>46</xdr:row>
      <xdr:rowOff>152400</xdr:rowOff>
    </xdr:from>
    <xdr:ext cx="1143000" cy="1609725"/>
    <xdr:pic>
      <xdr:nvPicPr>
        <xdr:cNvPr id="0" name="image868.png"/>
        <xdr:cNvPicPr preferRelativeResize="0"/>
      </xdr:nvPicPr>
      <xdr:blipFill>
        <a:blip cstate="print" r:embed="rId22"/>
        <a:stretch>
          <a:fillRect/>
        </a:stretch>
      </xdr:blipFill>
      <xdr:spPr>
        <a:prstGeom prst="rect">
          <a:avLst/>
        </a:prstGeom>
        <a:noFill/>
      </xdr:spPr>
    </xdr:pic>
    <xdr:clientData fLocksWithSheet="0"/>
  </xdr:oneCellAnchor>
  <xdr:oneCellAnchor>
    <xdr:from>
      <xdr:col>3</xdr:col>
      <xdr:colOff>533400</xdr:colOff>
      <xdr:row>47</xdr:row>
      <xdr:rowOff>285750</xdr:rowOff>
    </xdr:from>
    <xdr:ext cx="923925" cy="1390650"/>
    <xdr:pic>
      <xdr:nvPicPr>
        <xdr:cNvPr id="0" name="image898.png"/>
        <xdr:cNvPicPr preferRelativeResize="0"/>
      </xdr:nvPicPr>
      <xdr:blipFill>
        <a:blip cstate="print" r:embed="rId23"/>
        <a:stretch>
          <a:fillRect/>
        </a:stretch>
      </xdr:blipFill>
      <xdr:spPr>
        <a:prstGeom prst="rect">
          <a:avLst/>
        </a:prstGeom>
        <a:noFill/>
      </xdr:spPr>
    </xdr:pic>
    <xdr:clientData fLocksWithSheet="0"/>
  </xdr:oneCellAnchor>
  <xdr:oneCellAnchor>
    <xdr:from>
      <xdr:col>3</xdr:col>
      <xdr:colOff>438150</xdr:colOff>
      <xdr:row>48</xdr:row>
      <xdr:rowOff>190500</xdr:rowOff>
    </xdr:from>
    <xdr:ext cx="1019175" cy="1381125"/>
    <xdr:pic>
      <xdr:nvPicPr>
        <xdr:cNvPr id="0" name="image879.png"/>
        <xdr:cNvPicPr preferRelativeResize="0"/>
      </xdr:nvPicPr>
      <xdr:blipFill>
        <a:blip cstate="print" r:embed="rId24"/>
        <a:stretch>
          <a:fillRect/>
        </a:stretch>
      </xdr:blipFill>
      <xdr:spPr>
        <a:prstGeom prst="rect">
          <a:avLst/>
        </a:prstGeom>
        <a:noFill/>
      </xdr:spPr>
    </xdr:pic>
    <xdr:clientData fLocksWithSheet="0"/>
  </xdr:oneCellAnchor>
  <xdr:oneCellAnchor>
    <xdr:from>
      <xdr:col>3</xdr:col>
      <xdr:colOff>342900</xdr:colOff>
      <xdr:row>49</xdr:row>
      <xdr:rowOff>190500</xdr:rowOff>
    </xdr:from>
    <xdr:ext cx="1114425" cy="1543050"/>
    <xdr:pic>
      <xdr:nvPicPr>
        <xdr:cNvPr id="0" name="image870.png"/>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400050</xdr:colOff>
      <xdr:row>50</xdr:row>
      <xdr:rowOff>161925</xdr:rowOff>
    </xdr:from>
    <xdr:ext cx="1181100" cy="1676400"/>
    <xdr:pic>
      <xdr:nvPicPr>
        <xdr:cNvPr id="0" name="image887.png"/>
        <xdr:cNvPicPr preferRelativeResize="0"/>
      </xdr:nvPicPr>
      <xdr:blipFill>
        <a:blip cstate="print" r:embed="rId26"/>
        <a:stretch>
          <a:fillRect/>
        </a:stretch>
      </xdr:blipFill>
      <xdr:spPr>
        <a:prstGeom prst="rect">
          <a:avLst/>
        </a:prstGeom>
        <a:noFill/>
      </xdr:spPr>
    </xdr:pic>
    <xdr:clientData fLocksWithSheet="0"/>
  </xdr:oneCellAnchor>
  <xdr:oneCellAnchor>
    <xdr:from>
      <xdr:col>3</xdr:col>
      <xdr:colOff>171450</xdr:colOff>
      <xdr:row>51</xdr:row>
      <xdr:rowOff>419100</xdr:rowOff>
    </xdr:from>
    <xdr:ext cx="1552575" cy="1038225"/>
    <xdr:pic>
      <xdr:nvPicPr>
        <xdr:cNvPr id="0" name="image871.png"/>
        <xdr:cNvPicPr preferRelativeResize="0"/>
      </xdr:nvPicPr>
      <xdr:blipFill>
        <a:blip cstate="print" r:embed="rId27"/>
        <a:stretch>
          <a:fillRect/>
        </a:stretch>
      </xdr:blipFill>
      <xdr:spPr>
        <a:prstGeom prst="rect">
          <a:avLst/>
        </a:prstGeom>
        <a:noFill/>
      </xdr:spPr>
    </xdr:pic>
    <xdr:clientData fLocksWithSheet="0"/>
  </xdr:oneCellAnchor>
  <xdr:oneCellAnchor>
    <xdr:from>
      <xdr:col>3</xdr:col>
      <xdr:colOff>485775</xdr:colOff>
      <xdr:row>16</xdr:row>
      <xdr:rowOff>180975</xdr:rowOff>
    </xdr:from>
    <xdr:ext cx="923925" cy="1466850"/>
    <xdr:pic>
      <xdr:nvPicPr>
        <xdr:cNvPr id="0" name="image876.png"/>
        <xdr:cNvPicPr preferRelativeResize="0"/>
      </xdr:nvPicPr>
      <xdr:blipFill>
        <a:blip cstate="print" r:embed="rId28"/>
        <a:stretch>
          <a:fillRect/>
        </a:stretch>
      </xdr:blipFill>
      <xdr:spPr>
        <a:prstGeom prst="rect">
          <a:avLst/>
        </a:prstGeom>
        <a:noFill/>
      </xdr:spPr>
    </xdr:pic>
    <xdr:clientData fLocksWithSheet="0"/>
  </xdr:oneCellAnchor>
  <xdr:oneCellAnchor>
    <xdr:from>
      <xdr:col>3</xdr:col>
      <xdr:colOff>342900</xdr:colOff>
      <xdr:row>17</xdr:row>
      <xdr:rowOff>95250</xdr:rowOff>
    </xdr:from>
    <xdr:ext cx="1276350" cy="1743075"/>
    <xdr:pic>
      <xdr:nvPicPr>
        <xdr:cNvPr id="0" name="image883.png"/>
        <xdr:cNvPicPr preferRelativeResize="0"/>
      </xdr:nvPicPr>
      <xdr:blipFill>
        <a:blip cstate="print" r:embed="rId29"/>
        <a:stretch>
          <a:fillRect/>
        </a:stretch>
      </xdr:blipFill>
      <xdr:spPr>
        <a:prstGeom prst="rect">
          <a:avLst/>
        </a:prstGeom>
        <a:noFill/>
      </xdr:spPr>
    </xdr:pic>
    <xdr:clientData fLocksWithSheet="0"/>
  </xdr:oneCellAnchor>
  <xdr:oneCellAnchor>
    <xdr:from>
      <xdr:col>3</xdr:col>
      <xdr:colOff>428625</xdr:colOff>
      <xdr:row>18</xdr:row>
      <xdr:rowOff>47625</xdr:rowOff>
    </xdr:from>
    <xdr:ext cx="962025" cy="1609725"/>
    <xdr:pic>
      <xdr:nvPicPr>
        <xdr:cNvPr id="0" name="image899.png"/>
        <xdr:cNvPicPr preferRelativeResize="0"/>
      </xdr:nvPicPr>
      <xdr:blipFill>
        <a:blip cstate="print" r:embed="rId30"/>
        <a:stretch>
          <a:fillRect/>
        </a:stretch>
      </xdr:blipFill>
      <xdr:spPr>
        <a:prstGeom prst="rect">
          <a:avLst/>
        </a:prstGeom>
        <a:noFill/>
      </xdr:spPr>
    </xdr:pic>
    <xdr:clientData fLocksWithSheet="0"/>
  </xdr:oneCellAnchor>
  <xdr:oneCellAnchor>
    <xdr:from>
      <xdr:col>3</xdr:col>
      <xdr:colOff>638175</xdr:colOff>
      <xdr:row>19</xdr:row>
      <xdr:rowOff>133350</xdr:rowOff>
    </xdr:from>
    <xdr:ext cx="828675" cy="1514475"/>
    <xdr:pic>
      <xdr:nvPicPr>
        <xdr:cNvPr id="0" name="image895.png"/>
        <xdr:cNvPicPr preferRelativeResize="0"/>
      </xdr:nvPicPr>
      <xdr:blipFill>
        <a:blip cstate="print" r:embed="rId31"/>
        <a:stretch>
          <a:fillRect/>
        </a:stretch>
      </xdr:blipFill>
      <xdr:spPr>
        <a:prstGeom prst="rect">
          <a:avLst/>
        </a:prstGeom>
        <a:noFill/>
      </xdr:spPr>
    </xdr:pic>
    <xdr:clientData fLocksWithSheet="0"/>
  </xdr:oneCellAnchor>
  <xdr:oneCellAnchor>
    <xdr:from>
      <xdr:col>3</xdr:col>
      <xdr:colOff>495300</xdr:colOff>
      <xdr:row>20</xdr:row>
      <xdr:rowOff>190500</xdr:rowOff>
    </xdr:from>
    <xdr:ext cx="876300" cy="1543050"/>
    <xdr:pic>
      <xdr:nvPicPr>
        <xdr:cNvPr id="0" name="image885.png"/>
        <xdr:cNvPicPr preferRelativeResize="0"/>
      </xdr:nvPicPr>
      <xdr:blipFill>
        <a:blip cstate="print" r:embed="rId32"/>
        <a:stretch>
          <a:fillRect/>
        </a:stretch>
      </xdr:blipFill>
      <xdr:spPr>
        <a:prstGeom prst="rect">
          <a:avLst/>
        </a:prstGeom>
        <a:noFill/>
      </xdr:spPr>
    </xdr:pic>
    <xdr:clientData fLocksWithSheet="0"/>
  </xdr:oneCellAnchor>
  <xdr:oneCellAnchor>
    <xdr:from>
      <xdr:col>3</xdr:col>
      <xdr:colOff>409575</xdr:colOff>
      <xdr:row>21</xdr:row>
      <xdr:rowOff>285750</xdr:rowOff>
    </xdr:from>
    <xdr:ext cx="771525" cy="1371600"/>
    <xdr:pic>
      <xdr:nvPicPr>
        <xdr:cNvPr id="0" name="image896.png"/>
        <xdr:cNvPicPr preferRelativeResize="0"/>
      </xdr:nvPicPr>
      <xdr:blipFill>
        <a:blip cstate="print" r:embed="rId33"/>
        <a:stretch>
          <a:fillRect/>
        </a:stretch>
      </xdr:blipFill>
      <xdr:spPr>
        <a:prstGeom prst="rect">
          <a:avLst/>
        </a:prstGeom>
        <a:noFill/>
      </xdr:spPr>
    </xdr:pic>
    <xdr:clientData fLocksWithSheet="0"/>
  </xdr:oneCellAnchor>
  <xdr:oneCellAnchor>
    <xdr:from>
      <xdr:col>3</xdr:col>
      <xdr:colOff>390525</xdr:colOff>
      <xdr:row>22</xdr:row>
      <xdr:rowOff>142875</xdr:rowOff>
    </xdr:from>
    <xdr:ext cx="1143000" cy="1609725"/>
    <xdr:pic>
      <xdr:nvPicPr>
        <xdr:cNvPr id="0" name="image886.png"/>
        <xdr:cNvPicPr preferRelativeResize="0"/>
      </xdr:nvPicPr>
      <xdr:blipFill>
        <a:blip cstate="print" r:embed="rId34"/>
        <a:stretch>
          <a:fillRect/>
        </a:stretch>
      </xdr:blipFill>
      <xdr:spPr>
        <a:prstGeom prst="rect">
          <a:avLst/>
        </a:prstGeom>
        <a:noFill/>
      </xdr:spPr>
    </xdr:pic>
    <xdr:clientData fLocksWithSheet="0"/>
  </xdr:oneCellAnchor>
  <xdr:oneCellAnchor>
    <xdr:from>
      <xdr:col>3</xdr:col>
      <xdr:colOff>447675</xdr:colOff>
      <xdr:row>23</xdr:row>
      <xdr:rowOff>85725</xdr:rowOff>
    </xdr:from>
    <xdr:ext cx="1095375" cy="1647825"/>
    <xdr:pic>
      <xdr:nvPicPr>
        <xdr:cNvPr id="0" name="image897.png"/>
        <xdr:cNvPicPr preferRelativeResize="0"/>
      </xdr:nvPicPr>
      <xdr:blipFill>
        <a:blip cstate="print" r:embed="rId35"/>
        <a:stretch>
          <a:fillRect/>
        </a:stretch>
      </xdr:blipFill>
      <xdr:spPr>
        <a:prstGeom prst="rect">
          <a:avLst/>
        </a:prstGeom>
        <a:noFill/>
      </xdr:spPr>
    </xdr:pic>
    <xdr:clientData fLocksWithSheet="0"/>
  </xdr:oneCellAnchor>
  <xdr:oneCellAnchor>
    <xdr:from>
      <xdr:col>3</xdr:col>
      <xdr:colOff>0</xdr:colOff>
      <xdr:row>28</xdr:row>
      <xdr:rowOff>0</xdr:rowOff>
    </xdr:from>
    <xdr:ext cx="1781175" cy="1876425"/>
    <xdr:pic>
      <xdr:nvPicPr>
        <xdr:cNvPr id="0" name="image894.png"/>
        <xdr:cNvPicPr preferRelativeResize="0"/>
      </xdr:nvPicPr>
      <xdr:blipFill>
        <a:blip cstate="print" r:embed="rId36"/>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467886"/>
      </a:folHlink>
    </a:clrScheme>
    <a:fontScheme name="Sheets">
      <a:majorFont>
        <a:latin typeface="Aptos Narrow"/>
        <a:ea typeface="Aptos Narrow"/>
        <a:cs typeface="Aptos Narrow"/>
      </a:majorFont>
      <a:minorFont>
        <a:latin typeface="Aptos Narrow"/>
        <a:ea typeface="Aptos Narrow"/>
        <a:cs typeface="Aptos Narrow"/>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fitToPage="1"/>
  </sheetPr>
  <sheetViews>
    <sheetView workbookViewId="0"/>
  </sheetViews>
  <sheetFormatPr customHeight="1" defaultColWidth="12.63" defaultRowHeight="15.0"/>
  <cols>
    <col customWidth="1" min="1" max="1" width="7.38"/>
    <col customWidth="1" min="2" max="2" width="8.38"/>
    <col customWidth="1" min="3" max="3" width="11.38"/>
    <col customWidth="1" min="4" max="4" width="48.5"/>
    <col customWidth="1" min="5" max="5" width="13.0"/>
    <col customWidth="1" min="6" max="6" width="14.0"/>
    <col customWidth="1" min="7" max="7" width="1.38"/>
    <col customWidth="1" min="8" max="8" width="12.63"/>
    <col customWidth="1" min="9" max="9" width="26.13"/>
    <col customWidth="1" min="10" max="26" width="11.5"/>
  </cols>
  <sheetData>
    <row r="1" ht="45.0" customHeight="1">
      <c r="A1" s="1"/>
      <c r="B1" s="2"/>
      <c r="C1" s="2"/>
      <c r="D1" s="2"/>
      <c r="E1" s="2"/>
      <c r="F1" s="2"/>
      <c r="G1" s="3"/>
      <c r="H1" s="3"/>
      <c r="I1" s="3"/>
      <c r="J1" s="3"/>
      <c r="K1" s="3"/>
      <c r="L1" s="3"/>
      <c r="M1" s="3"/>
      <c r="N1" s="3"/>
      <c r="O1" s="3"/>
      <c r="P1" s="3"/>
      <c r="Q1" s="3"/>
      <c r="R1" s="3"/>
      <c r="S1" s="3"/>
      <c r="T1" s="3"/>
      <c r="U1" s="3"/>
      <c r="V1" s="3"/>
      <c r="W1" s="3"/>
      <c r="X1" s="3"/>
      <c r="Y1" s="3"/>
      <c r="Z1" s="3"/>
    </row>
    <row r="2" ht="6.75" customHeight="1">
      <c r="A2" s="4"/>
      <c r="B2" s="4"/>
      <c r="C2" s="4"/>
      <c r="D2" s="4"/>
      <c r="E2" s="4"/>
      <c r="F2" s="4"/>
      <c r="G2" s="4"/>
      <c r="H2" s="4"/>
      <c r="I2" s="3"/>
      <c r="J2" s="3"/>
      <c r="K2" s="3"/>
      <c r="L2" s="3"/>
      <c r="M2" s="3"/>
      <c r="N2" s="3"/>
      <c r="O2" s="3"/>
      <c r="P2" s="3"/>
      <c r="Q2" s="3"/>
      <c r="R2" s="3"/>
      <c r="S2" s="3"/>
      <c r="T2" s="3"/>
      <c r="U2" s="3"/>
      <c r="V2" s="3"/>
      <c r="W2" s="3"/>
      <c r="X2" s="3"/>
      <c r="Y2" s="3"/>
      <c r="Z2" s="3"/>
    </row>
    <row r="3" ht="15.0" customHeight="1">
      <c r="A3" s="5"/>
      <c r="B3" s="5"/>
      <c r="C3" s="5"/>
      <c r="D3" s="5"/>
      <c r="E3" s="5"/>
      <c r="F3" s="5"/>
      <c r="G3" s="3"/>
      <c r="H3" s="3"/>
      <c r="I3" s="3"/>
      <c r="J3" s="3"/>
      <c r="K3" s="3"/>
      <c r="L3" s="3"/>
      <c r="M3" s="3"/>
      <c r="N3" s="3"/>
      <c r="O3" s="3"/>
      <c r="P3" s="3"/>
      <c r="Q3" s="3"/>
      <c r="R3" s="3"/>
      <c r="S3" s="3"/>
      <c r="T3" s="3"/>
      <c r="U3" s="3"/>
      <c r="V3" s="3"/>
      <c r="W3" s="3"/>
      <c r="X3" s="3"/>
      <c r="Y3" s="3"/>
      <c r="Z3" s="3"/>
    </row>
    <row r="4" ht="22.5" customHeight="1">
      <c r="A4" s="6"/>
      <c r="B4" s="6"/>
      <c r="C4" s="6"/>
      <c r="D4" s="6"/>
      <c r="E4" s="7"/>
      <c r="G4" s="3"/>
      <c r="H4" s="8"/>
      <c r="I4" s="3"/>
      <c r="J4" s="3"/>
      <c r="K4" s="3"/>
      <c r="L4" s="3"/>
      <c r="M4" s="3"/>
      <c r="N4" s="3"/>
      <c r="O4" s="3"/>
      <c r="P4" s="3"/>
      <c r="Q4" s="3"/>
      <c r="R4" s="3"/>
      <c r="S4" s="3"/>
      <c r="T4" s="3"/>
      <c r="U4" s="3"/>
      <c r="V4" s="3"/>
      <c r="W4" s="3"/>
      <c r="X4" s="3"/>
      <c r="Y4" s="3"/>
      <c r="Z4" s="3"/>
    </row>
    <row r="5" ht="18.0" customHeight="1">
      <c r="A5" s="9"/>
      <c r="B5" s="10"/>
      <c r="C5" s="11"/>
      <c r="D5" s="12"/>
      <c r="E5" s="13"/>
      <c r="G5" s="3"/>
      <c r="H5" s="10"/>
      <c r="I5" s="3"/>
      <c r="J5" s="3"/>
      <c r="K5" s="3"/>
      <c r="L5" s="3"/>
      <c r="M5" s="3"/>
      <c r="N5" s="3"/>
      <c r="O5" s="3"/>
      <c r="P5" s="3"/>
      <c r="Q5" s="3"/>
      <c r="R5" s="3"/>
      <c r="S5" s="3"/>
      <c r="T5" s="3"/>
      <c r="U5" s="3"/>
      <c r="V5" s="3"/>
      <c r="W5" s="3"/>
      <c r="X5" s="3"/>
      <c r="Y5" s="3"/>
      <c r="Z5" s="3"/>
    </row>
    <row r="6" ht="21.0" customHeight="1">
      <c r="A6" s="3"/>
      <c r="B6" s="3"/>
      <c r="C6" s="3"/>
      <c r="D6" s="3"/>
      <c r="E6" s="14"/>
      <c r="G6" s="3"/>
      <c r="H6" s="3"/>
      <c r="I6" s="3"/>
      <c r="J6" s="3"/>
      <c r="K6" s="3"/>
      <c r="L6" s="3"/>
      <c r="M6" s="3"/>
      <c r="N6" s="3"/>
      <c r="O6" s="3"/>
      <c r="P6" s="3"/>
      <c r="Q6" s="3"/>
      <c r="R6" s="3"/>
      <c r="S6" s="3"/>
      <c r="T6" s="3"/>
      <c r="U6" s="3"/>
      <c r="V6" s="3"/>
      <c r="W6" s="3"/>
      <c r="X6" s="3"/>
      <c r="Y6" s="3"/>
      <c r="Z6" s="3"/>
    </row>
    <row r="7" ht="18.75" customHeight="1">
      <c r="A7" s="3"/>
      <c r="B7" s="3"/>
      <c r="C7" s="3"/>
      <c r="D7" s="3"/>
      <c r="E7" s="15"/>
      <c r="G7" s="3"/>
      <c r="H7" s="3"/>
      <c r="I7" s="3"/>
      <c r="J7" s="3"/>
      <c r="K7" s="3"/>
      <c r="L7" s="3"/>
      <c r="M7" s="3"/>
      <c r="N7" s="3"/>
      <c r="O7" s="3"/>
      <c r="P7" s="3"/>
      <c r="Q7" s="3"/>
      <c r="R7" s="3"/>
      <c r="S7" s="3"/>
      <c r="T7" s="3"/>
      <c r="U7" s="3"/>
      <c r="V7" s="3"/>
      <c r="W7" s="3"/>
      <c r="X7" s="3"/>
      <c r="Y7" s="3"/>
      <c r="Z7" s="3"/>
    </row>
    <row r="8" ht="14.25" customHeight="1">
      <c r="A8" s="3"/>
      <c r="B8" s="3"/>
      <c r="C8" s="3"/>
      <c r="D8" s="3"/>
      <c r="E8" s="16"/>
      <c r="G8" s="3"/>
      <c r="H8" s="3"/>
      <c r="I8" s="3"/>
      <c r="J8" s="3"/>
      <c r="K8" s="3"/>
      <c r="L8" s="3"/>
      <c r="M8" s="3"/>
      <c r="N8" s="3"/>
      <c r="O8" s="3"/>
      <c r="P8" s="3"/>
      <c r="Q8" s="3"/>
      <c r="R8" s="3"/>
      <c r="S8" s="3"/>
      <c r="T8" s="3"/>
      <c r="U8" s="3"/>
      <c r="V8" s="3"/>
      <c r="W8" s="3"/>
      <c r="X8" s="3"/>
      <c r="Y8" s="3"/>
      <c r="Z8" s="3"/>
    </row>
    <row r="9" ht="18.75" customHeight="1">
      <c r="A9" s="3"/>
      <c r="B9" s="3"/>
      <c r="C9" s="3"/>
      <c r="D9" s="3"/>
      <c r="E9" s="17"/>
      <c r="G9" s="3"/>
      <c r="H9" s="18"/>
      <c r="I9" s="3"/>
      <c r="J9" s="3"/>
      <c r="K9" s="3"/>
      <c r="L9" s="3"/>
      <c r="M9" s="3"/>
      <c r="N9" s="3"/>
      <c r="O9" s="3"/>
      <c r="P9" s="3"/>
      <c r="Q9" s="3"/>
      <c r="R9" s="3"/>
      <c r="S9" s="3"/>
      <c r="T9" s="3"/>
      <c r="U9" s="3"/>
      <c r="V9" s="3"/>
      <c r="W9" s="3"/>
      <c r="X9" s="3"/>
      <c r="Y9" s="3"/>
      <c r="Z9" s="3"/>
    </row>
    <row r="10" ht="18.0" customHeight="1">
      <c r="A10" s="3"/>
      <c r="B10" s="3"/>
      <c r="C10" s="3"/>
      <c r="D10" s="3"/>
      <c r="E10" s="3"/>
      <c r="F10" s="19"/>
      <c r="G10" s="3"/>
      <c r="H10" s="3"/>
      <c r="I10" s="3"/>
      <c r="J10" s="3"/>
      <c r="K10" s="3"/>
      <c r="L10" s="3"/>
      <c r="M10" s="3"/>
      <c r="N10" s="3"/>
      <c r="O10" s="3"/>
      <c r="P10" s="3"/>
      <c r="Q10" s="3"/>
      <c r="R10" s="3"/>
      <c r="S10" s="3"/>
      <c r="T10" s="3"/>
      <c r="U10" s="3"/>
      <c r="V10" s="3"/>
      <c r="W10" s="3"/>
      <c r="X10" s="3"/>
      <c r="Y10" s="3"/>
      <c r="Z10" s="3"/>
    </row>
    <row r="11" ht="15.0" customHeight="1">
      <c r="A11" s="20"/>
      <c r="B11" s="20"/>
      <c r="C11" s="20"/>
      <c r="D11" s="20"/>
      <c r="E11" s="3"/>
      <c r="F11" s="3"/>
      <c r="G11" s="3"/>
      <c r="H11" s="3"/>
      <c r="I11" s="3"/>
      <c r="J11" s="3"/>
      <c r="K11" s="3"/>
      <c r="L11" s="3"/>
      <c r="M11" s="3"/>
      <c r="N11" s="3"/>
      <c r="O11" s="3"/>
      <c r="P11" s="3"/>
      <c r="Q11" s="3"/>
      <c r="R11" s="3"/>
      <c r="S11" s="3"/>
      <c r="T11" s="3"/>
      <c r="U11" s="3"/>
      <c r="V11" s="3"/>
      <c r="W11" s="3"/>
      <c r="X11" s="3"/>
      <c r="Y11" s="3"/>
      <c r="Z11" s="3"/>
    </row>
    <row r="12" ht="1.5" customHeight="1">
      <c r="A12" s="20"/>
      <c r="B12" s="20"/>
      <c r="C12" s="20"/>
      <c r="D12" s="20"/>
      <c r="E12" s="21"/>
      <c r="F12" s="22"/>
      <c r="G12" s="23"/>
      <c r="H12" s="23"/>
      <c r="I12" s="23"/>
      <c r="J12" s="23"/>
      <c r="K12" s="23"/>
      <c r="L12" s="23"/>
      <c r="M12" s="23"/>
      <c r="N12" s="23"/>
      <c r="O12" s="23"/>
      <c r="P12" s="23"/>
      <c r="Q12" s="23"/>
      <c r="R12" s="23"/>
      <c r="S12" s="23"/>
      <c r="T12" s="23"/>
      <c r="U12" s="23"/>
      <c r="V12" s="23"/>
      <c r="W12" s="23"/>
      <c r="X12" s="23"/>
      <c r="Y12" s="23"/>
      <c r="Z12" s="23"/>
    </row>
    <row r="13" ht="7.5" hidden="1" customHeight="1">
      <c r="A13" s="20"/>
      <c r="B13" s="20"/>
      <c r="C13" s="20"/>
      <c r="D13" s="20"/>
      <c r="E13" s="6"/>
      <c r="F13" s="6"/>
      <c r="G13" s="3"/>
      <c r="H13" s="3"/>
      <c r="I13" s="3"/>
      <c r="J13" s="3"/>
      <c r="K13" s="3"/>
      <c r="L13" s="3"/>
      <c r="M13" s="3"/>
      <c r="N13" s="3"/>
      <c r="O13" s="3"/>
      <c r="P13" s="3"/>
      <c r="Q13" s="3"/>
      <c r="R13" s="3"/>
      <c r="S13" s="3"/>
      <c r="T13" s="3"/>
      <c r="U13" s="3"/>
      <c r="V13" s="3"/>
      <c r="W13" s="3"/>
      <c r="X13" s="3"/>
      <c r="Y13" s="3"/>
      <c r="Z13" s="3"/>
    </row>
    <row r="14" ht="21.75" hidden="1" customHeight="1">
      <c r="A14" s="20"/>
      <c r="B14" s="20"/>
      <c r="C14" s="20"/>
      <c r="D14" s="20"/>
      <c r="E14" s="24"/>
      <c r="F14" s="22"/>
      <c r="G14" s="3"/>
      <c r="H14" s="3"/>
      <c r="I14" s="3"/>
      <c r="J14" s="3"/>
      <c r="K14" s="3"/>
      <c r="L14" s="3"/>
      <c r="M14" s="3"/>
      <c r="N14" s="3"/>
      <c r="O14" s="3"/>
      <c r="P14" s="3"/>
      <c r="Q14" s="3"/>
      <c r="R14" s="3"/>
      <c r="S14" s="3"/>
      <c r="T14" s="3"/>
      <c r="U14" s="3"/>
      <c r="V14" s="3"/>
      <c r="W14" s="3"/>
      <c r="X14" s="3"/>
      <c r="Y14" s="3"/>
      <c r="Z14" s="3"/>
    </row>
    <row r="15" ht="6.0" customHeight="1">
      <c r="A15" s="6"/>
      <c r="B15" s="6"/>
      <c r="C15" s="6"/>
      <c r="D15" s="6"/>
      <c r="E15" s="6"/>
      <c r="F15" s="6"/>
      <c r="G15" s="3"/>
      <c r="H15" s="3"/>
      <c r="I15" s="3"/>
      <c r="J15" s="3"/>
      <c r="K15" s="3"/>
      <c r="L15" s="3"/>
      <c r="M15" s="3"/>
      <c r="N15" s="3"/>
      <c r="O15" s="3"/>
      <c r="P15" s="3"/>
      <c r="Q15" s="3"/>
      <c r="R15" s="3"/>
      <c r="S15" s="3"/>
      <c r="T15" s="3"/>
      <c r="U15" s="3"/>
      <c r="V15" s="3"/>
      <c r="W15" s="3"/>
      <c r="X15" s="3"/>
      <c r="Y15" s="3"/>
      <c r="Z15" s="3"/>
    </row>
    <row r="16" ht="14.25" customHeight="1">
      <c r="A16" s="25" t="s">
        <v>0</v>
      </c>
      <c r="B16" s="25" t="s">
        <v>1</v>
      </c>
      <c r="C16" s="25" t="s">
        <v>2</v>
      </c>
      <c r="D16" s="26" t="s">
        <v>3</v>
      </c>
      <c r="E16" s="27" t="s">
        <v>4</v>
      </c>
      <c r="F16" s="27" t="s">
        <v>5</v>
      </c>
      <c r="G16" s="28"/>
      <c r="H16" s="27" t="s">
        <v>6</v>
      </c>
      <c r="I16" s="29" t="s">
        <v>7</v>
      </c>
      <c r="J16" s="23"/>
      <c r="K16" s="23"/>
      <c r="L16" s="23"/>
      <c r="M16" s="23"/>
      <c r="N16" s="23"/>
      <c r="O16" s="23"/>
      <c r="P16" s="23"/>
      <c r="Q16" s="23"/>
      <c r="R16" s="23"/>
      <c r="S16" s="23"/>
      <c r="T16" s="23"/>
      <c r="U16" s="23"/>
      <c r="V16" s="23"/>
      <c r="W16" s="23"/>
      <c r="X16" s="23"/>
      <c r="Y16" s="23"/>
      <c r="Z16" s="23"/>
    </row>
    <row r="17" ht="215.25" customHeight="1">
      <c r="A17" s="30">
        <v>1.0</v>
      </c>
      <c r="B17" s="31">
        <v>1.0</v>
      </c>
      <c r="C17" s="32" t="s">
        <v>8</v>
      </c>
      <c r="D17" s="33"/>
      <c r="E17" s="34" t="s">
        <v>9</v>
      </c>
      <c r="F17" s="35">
        <v>62483.0</v>
      </c>
      <c r="G17" s="36"/>
      <c r="H17" s="37">
        <f t="shared" ref="H17:H22" si="1">F17*1.8</f>
        <v>112469.4</v>
      </c>
      <c r="I17" s="38" t="str">
        <f t="shared" ref="I17:I24" si="2">IFERROR(VLOOKUP(C17,Productos!$A$2:$B$415,2,FALSE),"")</f>
        <v/>
      </c>
      <c r="J17" s="3"/>
      <c r="K17" s="3"/>
      <c r="L17" s="3"/>
      <c r="M17" s="3"/>
      <c r="N17" s="3"/>
      <c r="O17" s="3"/>
      <c r="P17" s="3"/>
      <c r="Q17" s="3"/>
      <c r="R17" s="3"/>
      <c r="S17" s="3"/>
      <c r="T17" s="3"/>
      <c r="U17" s="3"/>
      <c r="V17" s="3"/>
      <c r="W17" s="3"/>
      <c r="X17" s="3"/>
      <c r="Y17" s="3"/>
      <c r="Z17" s="3"/>
    </row>
    <row r="18" ht="206.25" customHeight="1">
      <c r="A18" s="30">
        <v>2.0</v>
      </c>
      <c r="B18" s="31">
        <v>1.0</v>
      </c>
      <c r="C18" s="32" t="s">
        <v>10</v>
      </c>
      <c r="D18" s="39"/>
      <c r="E18" s="34" t="s">
        <v>9</v>
      </c>
      <c r="F18" s="35">
        <v>82784.0</v>
      </c>
      <c r="G18" s="40"/>
      <c r="H18" s="37">
        <f t="shared" si="1"/>
        <v>149011.2</v>
      </c>
      <c r="I18" s="38" t="str">
        <f t="shared" si="2"/>
        <v/>
      </c>
      <c r="J18" s="3"/>
      <c r="K18" s="3"/>
      <c r="L18" s="3"/>
      <c r="M18" s="3"/>
      <c r="N18" s="3"/>
      <c r="O18" s="3"/>
      <c r="P18" s="3"/>
      <c r="Q18" s="3"/>
      <c r="R18" s="3"/>
      <c r="S18" s="3"/>
      <c r="T18" s="3"/>
      <c r="U18" s="3"/>
      <c r="V18" s="3"/>
      <c r="W18" s="3"/>
      <c r="X18" s="3"/>
      <c r="Y18" s="3"/>
      <c r="Z18" s="3"/>
    </row>
    <row r="19" ht="206.25" customHeight="1">
      <c r="A19" s="30">
        <v>3.0</v>
      </c>
      <c r="B19" s="31">
        <v>1.0</v>
      </c>
      <c r="C19" s="32" t="s">
        <v>11</v>
      </c>
      <c r="D19" s="39"/>
      <c r="E19" s="34" t="s">
        <v>9</v>
      </c>
      <c r="F19" s="35">
        <v>120307.0</v>
      </c>
      <c r="G19" s="40"/>
      <c r="H19" s="37">
        <f t="shared" si="1"/>
        <v>216552.6</v>
      </c>
      <c r="I19" s="38" t="str">
        <f t="shared" si="2"/>
        <v/>
      </c>
      <c r="J19" s="3"/>
      <c r="K19" s="3"/>
      <c r="L19" s="3"/>
      <c r="M19" s="3"/>
      <c r="N19" s="3"/>
      <c r="O19" s="3"/>
      <c r="P19" s="3"/>
      <c r="Q19" s="3"/>
      <c r="R19" s="3"/>
      <c r="S19" s="3"/>
      <c r="T19" s="3"/>
      <c r="U19" s="3"/>
      <c r="V19" s="3"/>
      <c r="W19" s="3"/>
      <c r="X19" s="3"/>
      <c r="Y19" s="3"/>
      <c r="Z19" s="3"/>
    </row>
    <row r="20" ht="206.25" customHeight="1">
      <c r="A20" s="30">
        <v>4.0</v>
      </c>
      <c r="B20" s="31">
        <v>1.0</v>
      </c>
      <c r="C20" s="32" t="s">
        <v>12</v>
      </c>
      <c r="D20" s="39"/>
      <c r="E20" s="34" t="s">
        <v>9</v>
      </c>
      <c r="F20" s="35">
        <v>161741.0</v>
      </c>
      <c r="G20" s="40"/>
      <c r="H20" s="37">
        <f t="shared" si="1"/>
        <v>291133.8</v>
      </c>
      <c r="I20" s="38" t="str">
        <f t="shared" si="2"/>
        <v/>
      </c>
      <c r="J20" s="3"/>
      <c r="K20" s="3"/>
      <c r="L20" s="3"/>
      <c r="M20" s="3"/>
      <c r="N20" s="3"/>
      <c r="O20" s="3"/>
      <c r="P20" s="3"/>
      <c r="Q20" s="3"/>
      <c r="R20" s="3"/>
      <c r="S20" s="3"/>
      <c r="T20" s="3"/>
      <c r="U20" s="3"/>
      <c r="V20" s="3"/>
      <c r="W20" s="3"/>
      <c r="X20" s="3"/>
      <c r="Y20" s="3"/>
      <c r="Z20" s="3"/>
    </row>
    <row r="21" ht="206.25" customHeight="1">
      <c r="A21" s="41">
        <v>5.0</v>
      </c>
      <c r="B21" s="42">
        <v>1.0</v>
      </c>
      <c r="C21" s="43" t="s">
        <v>13</v>
      </c>
      <c r="D21" s="44"/>
      <c r="E21" s="45" t="s">
        <v>9</v>
      </c>
      <c r="F21" s="46">
        <v>201261.0</v>
      </c>
      <c r="G21" s="47"/>
      <c r="H21" s="48">
        <f t="shared" si="1"/>
        <v>362269.8</v>
      </c>
      <c r="I21" s="38" t="str">
        <f t="shared" si="2"/>
        <v/>
      </c>
      <c r="J21" s="3"/>
      <c r="K21" s="3"/>
      <c r="L21" s="3"/>
      <c r="M21" s="3"/>
      <c r="N21" s="3"/>
      <c r="O21" s="3"/>
      <c r="P21" s="3"/>
      <c r="Q21" s="3"/>
      <c r="R21" s="3"/>
      <c r="S21" s="3"/>
      <c r="T21" s="3"/>
      <c r="U21" s="3"/>
      <c r="V21" s="3"/>
      <c r="W21" s="3"/>
      <c r="X21" s="3"/>
      <c r="Y21" s="3"/>
      <c r="Z21" s="3"/>
    </row>
    <row r="22" ht="206.25" customHeight="1">
      <c r="A22" s="41">
        <v>6.0</v>
      </c>
      <c r="B22" s="42">
        <v>1.0</v>
      </c>
      <c r="C22" s="43" t="s">
        <v>14</v>
      </c>
      <c r="D22" s="44"/>
      <c r="E22" s="45" t="s">
        <v>9</v>
      </c>
      <c r="F22" s="46">
        <v>261414.0</v>
      </c>
      <c r="G22" s="47"/>
      <c r="H22" s="48">
        <f t="shared" si="1"/>
        <v>470545.2</v>
      </c>
      <c r="I22" s="38" t="str">
        <f t="shared" si="2"/>
        <v/>
      </c>
      <c r="J22" s="3"/>
      <c r="K22" s="3"/>
      <c r="L22" s="3"/>
      <c r="M22" s="3"/>
      <c r="N22" s="3"/>
      <c r="O22" s="3"/>
      <c r="P22" s="3"/>
      <c r="Q22" s="3"/>
      <c r="R22" s="3"/>
      <c r="S22" s="3"/>
      <c r="T22" s="3"/>
      <c r="U22" s="3"/>
      <c r="V22" s="3"/>
      <c r="W22" s="3"/>
      <c r="X22" s="3"/>
      <c r="Y22" s="3"/>
      <c r="Z22" s="3"/>
    </row>
    <row r="23" ht="206.25" customHeight="1">
      <c r="A23" s="41">
        <v>7.0</v>
      </c>
      <c r="B23" s="42">
        <v>1.0</v>
      </c>
      <c r="C23" s="43" t="s">
        <v>15</v>
      </c>
      <c r="D23" s="44"/>
      <c r="E23" s="45" t="s">
        <v>9</v>
      </c>
      <c r="F23" s="46"/>
      <c r="G23" s="47"/>
      <c r="H23" s="48"/>
      <c r="I23" s="38" t="str">
        <f t="shared" si="2"/>
        <v/>
      </c>
      <c r="J23" s="3"/>
      <c r="K23" s="3"/>
      <c r="L23" s="3"/>
      <c r="M23" s="3"/>
      <c r="N23" s="3"/>
      <c r="O23" s="3"/>
      <c r="P23" s="3"/>
      <c r="Q23" s="3"/>
      <c r="R23" s="3"/>
      <c r="S23" s="3"/>
      <c r="T23" s="3"/>
      <c r="U23" s="3"/>
      <c r="V23" s="3"/>
      <c r="W23" s="3"/>
      <c r="X23" s="3"/>
      <c r="Y23" s="3"/>
      <c r="Z23" s="3"/>
    </row>
    <row r="24" ht="206.25" customHeight="1">
      <c r="A24" s="41">
        <v>8.0</v>
      </c>
      <c r="B24" s="42">
        <v>1.0</v>
      </c>
      <c r="C24" s="43" t="s">
        <v>16</v>
      </c>
      <c r="D24" s="44"/>
      <c r="E24" s="45" t="s">
        <v>9</v>
      </c>
      <c r="F24" s="46"/>
      <c r="G24" s="47"/>
      <c r="H24" s="48"/>
      <c r="I24" s="38" t="str">
        <f t="shared" si="2"/>
        <v/>
      </c>
      <c r="J24" s="3"/>
      <c r="K24" s="3"/>
      <c r="L24" s="3"/>
      <c r="M24" s="3"/>
      <c r="N24" s="3"/>
      <c r="O24" s="3"/>
      <c r="P24" s="3"/>
      <c r="Q24" s="3"/>
      <c r="R24" s="3"/>
      <c r="S24" s="3"/>
      <c r="T24" s="3"/>
      <c r="U24" s="3"/>
      <c r="V24" s="3"/>
      <c r="W24" s="3"/>
      <c r="X24" s="3"/>
      <c r="Y24" s="3"/>
      <c r="Z24" s="3"/>
    </row>
    <row r="25" ht="14.25" customHeight="1">
      <c r="A25" s="49" t="s">
        <v>17</v>
      </c>
      <c r="B25" s="50"/>
      <c r="C25" s="50"/>
      <c r="D25" s="50"/>
      <c r="E25" s="50"/>
      <c r="F25" s="50"/>
      <c r="G25" s="50"/>
      <c r="H25" s="22"/>
      <c r="I25" s="3"/>
      <c r="J25" s="3"/>
      <c r="K25" s="3"/>
      <c r="L25" s="3"/>
      <c r="M25" s="3"/>
      <c r="N25" s="3"/>
      <c r="O25" s="3"/>
      <c r="P25" s="3"/>
      <c r="Q25" s="3"/>
      <c r="R25" s="3"/>
      <c r="S25" s="3"/>
      <c r="T25" s="3"/>
      <c r="U25" s="3"/>
      <c r="V25" s="3"/>
      <c r="W25" s="3"/>
      <c r="X25" s="3"/>
      <c r="Y25" s="3"/>
      <c r="Z25" s="3"/>
    </row>
    <row r="26" ht="15.0" customHeight="1">
      <c r="A26" s="51"/>
      <c r="B26" s="52"/>
      <c r="C26" s="52"/>
      <c r="D26" s="52"/>
      <c r="E26" s="52"/>
      <c r="F26" s="52"/>
      <c r="G26" s="53"/>
      <c r="H26" s="22"/>
      <c r="I26" s="3"/>
      <c r="J26" s="3"/>
      <c r="K26" s="3"/>
      <c r="L26" s="3"/>
      <c r="M26" s="3"/>
      <c r="N26" s="3"/>
      <c r="O26" s="3"/>
      <c r="P26" s="3"/>
      <c r="Q26" s="3"/>
      <c r="R26" s="3"/>
      <c r="S26" s="3"/>
      <c r="T26" s="3"/>
      <c r="U26" s="3"/>
      <c r="V26" s="3"/>
      <c r="W26" s="3"/>
      <c r="X26" s="3"/>
      <c r="Y26" s="3"/>
      <c r="Z26" s="3"/>
    </row>
    <row r="27" ht="14.25" customHeight="1">
      <c r="A27" s="3"/>
      <c r="B27" s="3"/>
      <c r="C27" s="3"/>
      <c r="D27" s="3"/>
      <c r="E27" s="3"/>
      <c r="F27" s="3"/>
      <c r="G27" s="3"/>
      <c r="H27" s="3"/>
      <c r="I27" s="3"/>
      <c r="J27" s="3"/>
      <c r="K27" s="3"/>
      <c r="L27" s="3"/>
      <c r="M27" s="3"/>
      <c r="N27" s="3"/>
      <c r="O27" s="3"/>
      <c r="P27" s="3"/>
      <c r="Q27" s="3"/>
      <c r="R27" s="3"/>
      <c r="S27" s="3"/>
      <c r="T27" s="3"/>
      <c r="U27" s="3"/>
      <c r="V27" s="3"/>
      <c r="W27" s="3"/>
      <c r="X27" s="3"/>
      <c r="Y27" s="3"/>
      <c r="Z27" s="3"/>
    </row>
    <row r="28" ht="14.25" customHeight="1">
      <c r="A28" s="3"/>
      <c r="B28" s="3"/>
      <c r="C28" s="3"/>
      <c r="D28" s="3"/>
      <c r="E28" s="3"/>
      <c r="F28" s="3"/>
      <c r="G28" s="3"/>
      <c r="H28" s="3"/>
      <c r="I28" s="3"/>
      <c r="J28" s="3"/>
      <c r="K28" s="3"/>
      <c r="L28" s="3"/>
      <c r="M28" s="3"/>
      <c r="N28" s="3"/>
      <c r="O28" s="3"/>
      <c r="P28" s="3"/>
      <c r="Q28" s="3"/>
      <c r="R28" s="3"/>
      <c r="S28" s="3"/>
      <c r="T28" s="3"/>
      <c r="U28" s="3"/>
      <c r="V28" s="3"/>
      <c r="W28" s="3"/>
      <c r="X28" s="3"/>
      <c r="Y28" s="3"/>
      <c r="Z28" s="3"/>
    </row>
    <row r="29" ht="15.0" customHeight="1">
      <c r="A29" s="3"/>
      <c r="B29" s="3"/>
      <c r="C29" s="3"/>
      <c r="D29" s="3"/>
      <c r="E29" s="3"/>
      <c r="F29" s="3"/>
      <c r="G29" s="3"/>
      <c r="H29" s="3"/>
      <c r="I29" s="3"/>
      <c r="J29" s="3"/>
      <c r="K29" s="3"/>
      <c r="L29" s="3"/>
      <c r="M29" s="3"/>
      <c r="N29" s="3"/>
      <c r="O29" s="3"/>
      <c r="P29" s="3"/>
      <c r="Q29" s="3"/>
      <c r="R29" s="3"/>
      <c r="S29" s="3"/>
      <c r="T29" s="3"/>
      <c r="U29" s="3"/>
      <c r="V29" s="3"/>
      <c r="W29" s="3"/>
      <c r="X29" s="3"/>
      <c r="Y29" s="3"/>
      <c r="Z29" s="3"/>
    </row>
    <row r="30" ht="14.25" customHeight="1">
      <c r="A30" s="3"/>
      <c r="B30" s="3"/>
      <c r="C30" s="3"/>
      <c r="D30" s="3"/>
      <c r="E30" s="3"/>
      <c r="F30" s="3"/>
      <c r="G30" s="3"/>
      <c r="H30" s="3"/>
      <c r="I30" s="3"/>
      <c r="J30" s="3"/>
      <c r="K30" s="3"/>
      <c r="L30" s="3"/>
      <c r="M30" s="3"/>
      <c r="N30" s="3"/>
      <c r="O30" s="3"/>
      <c r="P30" s="3"/>
      <c r="Q30" s="3"/>
      <c r="R30" s="3"/>
      <c r="S30" s="3"/>
      <c r="T30" s="3"/>
      <c r="U30" s="3"/>
      <c r="V30" s="3"/>
      <c r="W30" s="3"/>
      <c r="X30" s="3"/>
      <c r="Y30" s="3"/>
      <c r="Z30" s="3"/>
    </row>
    <row r="31" ht="14.25" customHeight="1">
      <c r="A31" s="3"/>
      <c r="B31" s="3"/>
      <c r="C31" s="3"/>
      <c r="D31" s="3"/>
      <c r="E31" s="3"/>
      <c r="F31" s="3"/>
      <c r="G31" s="3"/>
      <c r="H31" s="3"/>
      <c r="I31" s="3"/>
      <c r="J31" s="3"/>
      <c r="K31" s="3"/>
      <c r="L31" s="3"/>
      <c r="M31" s="3"/>
      <c r="N31" s="3"/>
      <c r="O31" s="3"/>
      <c r="P31" s="3"/>
      <c r="Q31" s="3"/>
      <c r="R31" s="3"/>
      <c r="S31" s="3"/>
      <c r="T31" s="3"/>
      <c r="U31" s="3"/>
      <c r="V31" s="3"/>
      <c r="W31" s="3"/>
      <c r="X31" s="3"/>
      <c r="Y31" s="3"/>
      <c r="Z31" s="3"/>
    </row>
    <row r="32" ht="14.25" customHeight="1">
      <c r="A32" s="3"/>
      <c r="B32" s="3"/>
      <c r="C32" s="3"/>
      <c r="D32" s="3"/>
      <c r="E32" s="3"/>
      <c r="F32" s="3"/>
      <c r="G32" s="3"/>
      <c r="H32" s="3"/>
      <c r="I32" s="3"/>
      <c r="J32" s="3"/>
      <c r="K32" s="3"/>
      <c r="L32" s="3"/>
      <c r="M32" s="3"/>
      <c r="N32" s="3"/>
      <c r="O32" s="3"/>
      <c r="P32" s="3"/>
      <c r="Q32" s="3"/>
      <c r="R32" s="3"/>
      <c r="S32" s="3"/>
      <c r="T32" s="3"/>
      <c r="U32" s="3"/>
      <c r="V32" s="3"/>
      <c r="W32" s="3"/>
      <c r="X32" s="3"/>
      <c r="Y32" s="3"/>
      <c r="Z32" s="3"/>
    </row>
    <row r="33" ht="14.25" customHeight="1">
      <c r="A33" s="3"/>
      <c r="B33" s="3"/>
      <c r="C33" s="3"/>
      <c r="D33" s="3"/>
      <c r="E33" s="3"/>
      <c r="F33" s="3"/>
      <c r="G33" s="3"/>
      <c r="H33" s="3"/>
      <c r="I33" s="3"/>
      <c r="J33" s="3"/>
      <c r="K33" s="3"/>
      <c r="L33" s="3"/>
      <c r="M33" s="3"/>
      <c r="N33" s="3"/>
      <c r="O33" s="3"/>
      <c r="P33" s="3"/>
      <c r="Q33" s="3"/>
      <c r="R33" s="3"/>
      <c r="S33" s="3"/>
      <c r="T33" s="3"/>
      <c r="U33" s="3"/>
      <c r="V33" s="3"/>
      <c r="W33" s="3"/>
      <c r="X33" s="3"/>
      <c r="Y33" s="3"/>
      <c r="Z33" s="3"/>
    </row>
    <row r="34" ht="14.25" customHeight="1">
      <c r="A34" s="3"/>
      <c r="B34" s="3"/>
      <c r="C34" s="3"/>
      <c r="D34" s="3"/>
      <c r="E34" s="3"/>
      <c r="F34" s="3"/>
      <c r="G34" s="3"/>
      <c r="H34" s="3"/>
      <c r="I34" s="3"/>
      <c r="J34" s="3"/>
      <c r="K34" s="3"/>
      <c r="L34" s="3"/>
      <c r="M34" s="3"/>
      <c r="N34" s="3"/>
      <c r="O34" s="3"/>
      <c r="P34" s="3"/>
      <c r="Q34" s="3"/>
      <c r="R34" s="3"/>
      <c r="S34" s="3"/>
      <c r="T34" s="3"/>
      <c r="U34" s="3"/>
      <c r="V34" s="3"/>
      <c r="W34" s="3"/>
      <c r="X34" s="3"/>
      <c r="Y34" s="3"/>
      <c r="Z34" s="3"/>
    </row>
    <row r="35" ht="14.25" customHeight="1">
      <c r="A35" s="3"/>
      <c r="B35" s="3"/>
      <c r="C35" s="3"/>
      <c r="D35" s="3"/>
      <c r="E35" s="3"/>
      <c r="F35" s="3"/>
      <c r="G35" s="3"/>
      <c r="H35" s="3"/>
      <c r="I35" s="3"/>
      <c r="J35" s="3"/>
      <c r="K35" s="3"/>
      <c r="L35" s="3"/>
      <c r="M35" s="3"/>
      <c r="N35" s="3"/>
      <c r="O35" s="3"/>
      <c r="P35" s="3"/>
      <c r="Q35" s="3"/>
      <c r="R35" s="3"/>
      <c r="S35" s="3"/>
      <c r="T35" s="3"/>
      <c r="U35" s="3"/>
      <c r="V35" s="3"/>
      <c r="W35" s="3"/>
      <c r="X35" s="3"/>
      <c r="Y35" s="3"/>
      <c r="Z35" s="3"/>
    </row>
    <row r="36" ht="14.25" customHeight="1">
      <c r="A36" s="3"/>
      <c r="B36" s="3"/>
      <c r="C36" s="3"/>
      <c r="D36" s="3"/>
      <c r="E36" s="3"/>
      <c r="F36" s="3"/>
      <c r="G36" s="3"/>
      <c r="H36" s="3"/>
      <c r="I36" s="3"/>
      <c r="J36" s="3"/>
      <c r="K36" s="3"/>
      <c r="L36" s="3"/>
      <c r="M36" s="3"/>
      <c r="N36" s="3"/>
      <c r="O36" s="3"/>
      <c r="P36" s="3"/>
      <c r="Q36" s="3"/>
      <c r="R36" s="3"/>
      <c r="S36" s="3"/>
      <c r="T36" s="3"/>
      <c r="U36" s="3"/>
      <c r="V36" s="3"/>
      <c r="W36" s="3"/>
      <c r="X36" s="3"/>
      <c r="Y36" s="3"/>
      <c r="Z36" s="3"/>
    </row>
    <row r="37" ht="14.25" customHeight="1">
      <c r="A37" s="3"/>
      <c r="B37" s="3"/>
      <c r="C37" s="3"/>
      <c r="D37" s="3"/>
      <c r="E37" s="3"/>
      <c r="F37" s="3"/>
      <c r="G37" s="3"/>
      <c r="H37" s="3"/>
      <c r="I37" s="3"/>
      <c r="J37" s="3"/>
      <c r="K37" s="3"/>
      <c r="L37" s="3"/>
      <c r="M37" s="3"/>
      <c r="N37" s="3"/>
      <c r="O37" s="3"/>
      <c r="P37" s="3"/>
      <c r="Q37" s="3"/>
      <c r="R37" s="3"/>
      <c r="S37" s="3"/>
      <c r="T37" s="3"/>
      <c r="U37" s="3"/>
      <c r="V37" s="3"/>
      <c r="W37" s="3"/>
      <c r="X37" s="3"/>
      <c r="Y37" s="3"/>
      <c r="Z37" s="3"/>
    </row>
    <row r="38" ht="14.25" customHeight="1">
      <c r="A38" s="3"/>
      <c r="B38" s="3"/>
      <c r="C38" s="3"/>
      <c r="D38" s="3"/>
      <c r="E38" s="3"/>
      <c r="F38" s="3"/>
      <c r="G38" s="3"/>
      <c r="H38" s="3"/>
      <c r="I38" s="3"/>
      <c r="J38" s="3"/>
      <c r="K38" s="3"/>
      <c r="L38" s="3"/>
      <c r="M38" s="3"/>
      <c r="N38" s="3"/>
      <c r="O38" s="3"/>
      <c r="P38" s="3"/>
      <c r="Q38" s="3"/>
      <c r="R38" s="3"/>
      <c r="S38" s="3"/>
      <c r="T38" s="3"/>
      <c r="U38" s="3"/>
      <c r="V38" s="3"/>
      <c r="W38" s="3"/>
      <c r="X38" s="3"/>
      <c r="Y38" s="3"/>
      <c r="Z38" s="3"/>
    </row>
    <row r="39" ht="14.25" customHeight="1">
      <c r="A39" s="3"/>
      <c r="B39" s="3"/>
      <c r="C39" s="3"/>
      <c r="D39" s="3"/>
      <c r="E39" s="3"/>
      <c r="F39" s="3"/>
      <c r="G39" s="3"/>
      <c r="H39" s="3"/>
      <c r="I39" s="3"/>
      <c r="J39" s="3"/>
      <c r="K39" s="3"/>
      <c r="L39" s="3"/>
      <c r="M39" s="3"/>
      <c r="N39" s="3"/>
      <c r="O39" s="3"/>
      <c r="P39" s="3"/>
      <c r="Q39" s="3"/>
      <c r="R39" s="3"/>
      <c r="S39" s="3"/>
      <c r="T39" s="3"/>
      <c r="U39" s="3"/>
      <c r="V39" s="3"/>
      <c r="W39" s="3"/>
      <c r="X39" s="3"/>
      <c r="Y39" s="3"/>
      <c r="Z39" s="3"/>
    </row>
    <row r="40" ht="14.25" customHeight="1">
      <c r="A40" s="3"/>
      <c r="B40" s="3"/>
      <c r="C40" s="3"/>
      <c r="D40" s="3"/>
      <c r="E40" s="3"/>
      <c r="F40" s="3"/>
      <c r="G40" s="3"/>
      <c r="H40" s="3"/>
      <c r="I40" s="3"/>
      <c r="J40" s="3"/>
      <c r="K40" s="3"/>
      <c r="L40" s="3"/>
      <c r="M40" s="3"/>
      <c r="N40" s="3"/>
      <c r="O40" s="3"/>
      <c r="P40" s="3"/>
      <c r="Q40" s="3"/>
      <c r="R40" s="3"/>
      <c r="S40" s="3"/>
      <c r="T40" s="3"/>
      <c r="U40" s="3"/>
      <c r="V40" s="3"/>
      <c r="W40" s="3"/>
      <c r="X40" s="3"/>
      <c r="Y40" s="3"/>
      <c r="Z40" s="3"/>
    </row>
    <row r="41" ht="15.0" customHeight="1">
      <c r="A41" s="3"/>
      <c r="B41" s="3"/>
      <c r="C41" s="3"/>
      <c r="D41" s="3"/>
      <c r="E41" s="3"/>
      <c r="F41" s="3"/>
      <c r="G41" s="3"/>
      <c r="H41" s="3"/>
      <c r="I41" s="3"/>
      <c r="J41" s="3"/>
      <c r="K41" s="3"/>
      <c r="L41" s="3"/>
      <c r="M41" s="3"/>
      <c r="N41" s="3"/>
      <c r="O41" s="3"/>
      <c r="P41" s="3"/>
      <c r="Q41" s="3"/>
      <c r="R41" s="3"/>
      <c r="S41" s="3"/>
      <c r="T41" s="3"/>
      <c r="U41" s="3"/>
      <c r="V41" s="3"/>
      <c r="W41" s="3"/>
      <c r="X41" s="3"/>
      <c r="Y41" s="3"/>
      <c r="Z41" s="3"/>
    </row>
    <row r="42" ht="14.25" customHeight="1">
      <c r="A42" s="3"/>
      <c r="B42" s="3"/>
      <c r="C42" s="3"/>
      <c r="D42" s="3"/>
      <c r="E42" s="3"/>
      <c r="F42" s="3"/>
      <c r="G42" s="3"/>
      <c r="H42" s="3"/>
      <c r="I42" s="3"/>
      <c r="J42" s="3"/>
      <c r="K42" s="3"/>
      <c r="L42" s="3"/>
      <c r="M42" s="3"/>
      <c r="N42" s="3"/>
      <c r="O42" s="3"/>
      <c r="P42" s="3"/>
      <c r="Q42" s="3"/>
      <c r="R42" s="3"/>
      <c r="S42" s="3"/>
      <c r="T42" s="3"/>
      <c r="U42" s="3"/>
      <c r="V42" s="3"/>
      <c r="W42" s="3"/>
      <c r="X42" s="3"/>
      <c r="Y42" s="3"/>
      <c r="Z42" s="3"/>
    </row>
    <row r="43" ht="14.25" customHeight="1">
      <c r="A43" s="3"/>
      <c r="B43" s="3"/>
      <c r="C43" s="3"/>
      <c r="D43" s="3"/>
      <c r="E43" s="3"/>
      <c r="F43" s="3"/>
      <c r="G43" s="3"/>
      <c r="H43" s="3"/>
      <c r="I43" s="3"/>
      <c r="J43" s="3"/>
      <c r="K43" s="3"/>
      <c r="L43" s="3"/>
      <c r="M43" s="3"/>
      <c r="N43" s="3"/>
      <c r="O43" s="3"/>
      <c r="P43" s="3"/>
      <c r="Q43" s="3"/>
      <c r="R43" s="3"/>
      <c r="S43" s="3"/>
      <c r="T43" s="3"/>
      <c r="U43" s="3"/>
      <c r="V43" s="3"/>
      <c r="W43" s="3"/>
      <c r="X43" s="3"/>
      <c r="Y43" s="3"/>
      <c r="Z43" s="3"/>
    </row>
    <row r="44" ht="14.25" customHeight="1">
      <c r="A44" s="3"/>
      <c r="B44" s="3"/>
      <c r="C44" s="3"/>
      <c r="D44" s="3"/>
      <c r="E44" s="3"/>
      <c r="F44" s="3"/>
      <c r="G44" s="3"/>
      <c r="H44" s="3"/>
      <c r="I44" s="3"/>
      <c r="J44" s="3"/>
      <c r="K44" s="3"/>
      <c r="L44" s="3"/>
      <c r="M44" s="3"/>
      <c r="N44" s="3"/>
      <c r="O44" s="3"/>
      <c r="P44" s="3"/>
      <c r="Q44" s="3"/>
      <c r="R44" s="3"/>
      <c r="S44" s="3"/>
      <c r="T44" s="3"/>
      <c r="U44" s="3"/>
      <c r="V44" s="3"/>
      <c r="W44" s="3"/>
      <c r="X44" s="3"/>
      <c r="Y44" s="3"/>
      <c r="Z44" s="3"/>
    </row>
    <row r="45" ht="14.25" customHeight="1">
      <c r="A45" s="3"/>
      <c r="B45" s="3"/>
      <c r="C45" s="3"/>
      <c r="D45" s="3"/>
      <c r="E45" s="3"/>
      <c r="F45" s="3"/>
      <c r="G45" s="3"/>
      <c r="H45" s="3"/>
      <c r="I45" s="3"/>
      <c r="J45" s="3"/>
      <c r="K45" s="3"/>
      <c r="L45" s="3"/>
      <c r="M45" s="3"/>
      <c r="N45" s="3"/>
      <c r="O45" s="3"/>
      <c r="P45" s="3"/>
      <c r="Q45" s="3"/>
      <c r="R45" s="3"/>
      <c r="S45" s="3"/>
      <c r="T45" s="3"/>
      <c r="U45" s="3"/>
      <c r="V45" s="3"/>
      <c r="W45" s="3"/>
      <c r="X45" s="3"/>
      <c r="Y45" s="3"/>
      <c r="Z45" s="3"/>
    </row>
    <row r="46" ht="14.25" customHeight="1">
      <c r="A46" s="3"/>
      <c r="B46" s="3"/>
      <c r="C46" s="3"/>
      <c r="D46" s="3"/>
      <c r="E46" s="3"/>
      <c r="F46" s="3"/>
      <c r="G46" s="3"/>
      <c r="H46" s="3"/>
      <c r="I46" s="3"/>
      <c r="J46" s="3"/>
      <c r="K46" s="3"/>
      <c r="L46" s="3"/>
      <c r="M46" s="3"/>
      <c r="N46" s="3"/>
      <c r="O46" s="3"/>
      <c r="P46" s="3"/>
      <c r="Q46" s="3"/>
      <c r="R46" s="3"/>
      <c r="S46" s="3"/>
      <c r="T46" s="3"/>
      <c r="U46" s="3"/>
      <c r="V46" s="3"/>
      <c r="W46" s="3"/>
      <c r="X46" s="3"/>
      <c r="Y46" s="3"/>
      <c r="Z46" s="3"/>
    </row>
    <row r="47" ht="15.0" customHeight="1">
      <c r="A47" s="3"/>
      <c r="B47" s="3"/>
      <c r="C47" s="3"/>
      <c r="D47" s="3"/>
      <c r="E47" s="3"/>
      <c r="F47" s="3"/>
      <c r="G47" s="3"/>
      <c r="H47" s="3"/>
      <c r="I47" s="3"/>
      <c r="J47" s="3"/>
      <c r="K47" s="3"/>
      <c r="L47" s="3"/>
      <c r="M47" s="3"/>
      <c r="N47" s="3"/>
      <c r="O47" s="3"/>
      <c r="P47" s="3"/>
      <c r="Q47" s="3"/>
      <c r="R47" s="3"/>
      <c r="S47" s="3"/>
      <c r="T47" s="3"/>
      <c r="U47" s="3"/>
      <c r="V47" s="3"/>
      <c r="W47" s="3"/>
      <c r="X47" s="3"/>
      <c r="Y47" s="3"/>
      <c r="Z47" s="3"/>
    </row>
    <row r="48" ht="14.25" customHeight="1">
      <c r="A48" s="3"/>
      <c r="B48" s="3"/>
      <c r="C48" s="3"/>
      <c r="D48" s="3"/>
      <c r="E48" s="3"/>
      <c r="F48" s="3"/>
      <c r="G48" s="3"/>
      <c r="H48" s="3"/>
      <c r="I48" s="3"/>
      <c r="J48" s="3"/>
      <c r="K48" s="3"/>
      <c r="L48" s="3"/>
      <c r="M48" s="3"/>
      <c r="N48" s="3"/>
      <c r="O48" s="3"/>
      <c r="P48" s="3"/>
      <c r="Q48" s="3"/>
      <c r="R48" s="3"/>
      <c r="S48" s="3"/>
      <c r="T48" s="3"/>
      <c r="U48" s="3"/>
      <c r="V48" s="3"/>
      <c r="W48" s="3"/>
      <c r="X48" s="3"/>
      <c r="Y48" s="3"/>
      <c r="Z48" s="3"/>
    </row>
    <row r="49" ht="14.25" customHeight="1">
      <c r="A49" s="3"/>
      <c r="B49" s="3"/>
      <c r="C49" s="3"/>
      <c r="D49" s="3"/>
      <c r="E49" s="3"/>
      <c r="F49" s="3"/>
      <c r="G49" s="3"/>
      <c r="H49" s="3"/>
      <c r="I49" s="3"/>
      <c r="J49" s="3"/>
      <c r="K49" s="3"/>
      <c r="L49" s="3"/>
      <c r="M49" s="3"/>
      <c r="N49" s="3"/>
      <c r="O49" s="3"/>
      <c r="P49" s="3"/>
      <c r="Q49" s="3"/>
      <c r="R49" s="3"/>
      <c r="S49" s="3"/>
      <c r="T49" s="3"/>
      <c r="U49" s="3"/>
      <c r="V49" s="3"/>
      <c r="W49" s="3"/>
      <c r="X49" s="3"/>
      <c r="Y49" s="3"/>
      <c r="Z49" s="3"/>
    </row>
    <row r="50" ht="14.25" customHeight="1">
      <c r="A50" s="3"/>
      <c r="B50" s="3"/>
      <c r="C50" s="3"/>
      <c r="D50" s="3"/>
      <c r="E50" s="3"/>
      <c r="F50" s="3"/>
      <c r="G50" s="3"/>
      <c r="H50" s="3"/>
      <c r="I50" s="3"/>
      <c r="J50" s="3"/>
      <c r="K50" s="3"/>
      <c r="L50" s="3"/>
      <c r="M50" s="3"/>
      <c r="N50" s="3"/>
      <c r="O50" s="3"/>
      <c r="P50" s="3"/>
      <c r="Q50" s="3"/>
      <c r="R50" s="3"/>
      <c r="S50" s="3"/>
      <c r="T50" s="3"/>
      <c r="U50" s="3"/>
      <c r="V50" s="3"/>
      <c r="W50" s="3"/>
      <c r="X50" s="3"/>
      <c r="Y50" s="3"/>
      <c r="Z50" s="3"/>
    </row>
    <row r="51" ht="14.25" customHeight="1">
      <c r="A51" s="3"/>
      <c r="B51" s="3"/>
      <c r="C51" s="3"/>
      <c r="D51" s="3"/>
      <c r="E51" s="3"/>
      <c r="F51" s="3"/>
      <c r="G51" s="3"/>
      <c r="H51" s="3"/>
      <c r="I51" s="3"/>
      <c r="J51" s="3"/>
      <c r="K51" s="3"/>
      <c r="L51" s="3"/>
      <c r="M51" s="3"/>
      <c r="N51" s="3"/>
      <c r="O51" s="3"/>
      <c r="P51" s="3"/>
      <c r="Q51" s="3"/>
      <c r="R51" s="3"/>
      <c r="S51" s="3"/>
      <c r="T51" s="3"/>
      <c r="U51" s="3"/>
      <c r="V51" s="3"/>
      <c r="W51" s="3"/>
      <c r="X51" s="3"/>
      <c r="Y51" s="3"/>
      <c r="Z51" s="3"/>
    </row>
    <row r="52" ht="14.25" customHeight="1">
      <c r="A52" s="3"/>
      <c r="B52" s="3"/>
      <c r="C52" s="3"/>
      <c r="D52" s="3"/>
      <c r="E52" s="3"/>
      <c r="F52" s="3"/>
      <c r="G52" s="3"/>
      <c r="H52" s="3"/>
      <c r="I52" s="3"/>
      <c r="J52" s="3"/>
      <c r="K52" s="3"/>
      <c r="L52" s="3"/>
      <c r="M52" s="3"/>
      <c r="N52" s="3"/>
      <c r="O52" s="3"/>
      <c r="P52" s="3"/>
      <c r="Q52" s="3"/>
      <c r="R52" s="3"/>
      <c r="S52" s="3"/>
      <c r="T52" s="3"/>
      <c r="U52" s="3"/>
      <c r="V52" s="3"/>
      <c r="W52" s="3"/>
      <c r="X52" s="3"/>
      <c r="Y52" s="3"/>
      <c r="Z52" s="3"/>
    </row>
    <row r="53" ht="15.0" customHeight="1">
      <c r="A53" s="3"/>
      <c r="B53" s="3"/>
      <c r="C53" s="3"/>
      <c r="D53" s="3"/>
      <c r="E53" s="3"/>
      <c r="F53" s="3"/>
      <c r="G53" s="3"/>
      <c r="H53" s="3"/>
      <c r="I53" s="3"/>
      <c r="J53" s="3"/>
      <c r="K53" s="3"/>
      <c r="L53" s="3"/>
      <c r="M53" s="3"/>
      <c r="N53" s="3"/>
      <c r="O53" s="3"/>
      <c r="P53" s="3"/>
      <c r="Q53" s="3"/>
      <c r="R53" s="3"/>
      <c r="S53" s="3"/>
      <c r="T53" s="3"/>
      <c r="U53" s="3"/>
      <c r="V53" s="3"/>
      <c r="W53" s="3"/>
      <c r="X53" s="3"/>
      <c r="Y53" s="3"/>
      <c r="Z53" s="3"/>
    </row>
    <row r="54" ht="14.25" customHeight="1">
      <c r="A54" s="3"/>
      <c r="B54" s="3"/>
      <c r="C54" s="3"/>
      <c r="D54" s="3"/>
      <c r="E54" s="3"/>
      <c r="F54" s="3"/>
      <c r="G54" s="3"/>
      <c r="H54" s="3"/>
      <c r="I54" s="3"/>
      <c r="J54" s="3"/>
      <c r="K54" s="3"/>
      <c r="L54" s="3"/>
      <c r="M54" s="3"/>
      <c r="N54" s="3"/>
      <c r="O54" s="3"/>
      <c r="P54" s="3"/>
      <c r="Q54" s="3"/>
      <c r="R54" s="3"/>
      <c r="S54" s="3"/>
      <c r="T54" s="3"/>
      <c r="U54" s="3"/>
      <c r="V54" s="3"/>
      <c r="W54" s="3"/>
      <c r="X54" s="3"/>
      <c r="Y54" s="3"/>
      <c r="Z54" s="3"/>
    </row>
    <row r="55" ht="15.0" customHeight="1">
      <c r="A55" s="3"/>
      <c r="B55" s="3"/>
      <c r="C55" s="3"/>
      <c r="D55" s="3"/>
      <c r="E55" s="3"/>
      <c r="F55" s="3"/>
      <c r="G55" s="3"/>
      <c r="H55" s="3"/>
      <c r="I55" s="3"/>
      <c r="J55" s="3"/>
      <c r="K55" s="3"/>
      <c r="L55" s="3"/>
      <c r="M55" s="3"/>
      <c r="N55" s="3"/>
      <c r="O55" s="3"/>
      <c r="P55" s="3"/>
      <c r="Q55" s="3"/>
      <c r="R55" s="3"/>
      <c r="S55" s="3"/>
      <c r="T55" s="3"/>
      <c r="U55" s="3"/>
      <c r="V55" s="3"/>
      <c r="W55" s="3"/>
      <c r="X55" s="3"/>
      <c r="Y55" s="3"/>
      <c r="Z55" s="3"/>
    </row>
    <row r="56" ht="14.25" customHeight="1">
      <c r="A56" s="3"/>
      <c r="B56" s="3"/>
      <c r="C56" s="3"/>
      <c r="D56" s="3"/>
      <c r="E56" s="3"/>
      <c r="F56" s="3"/>
      <c r="G56" s="3"/>
      <c r="H56" s="3"/>
      <c r="I56" s="3"/>
      <c r="J56" s="3"/>
      <c r="K56" s="3"/>
      <c r="L56" s="3"/>
      <c r="M56" s="3"/>
      <c r="N56" s="3"/>
      <c r="O56" s="3"/>
      <c r="P56" s="3"/>
      <c r="Q56" s="3"/>
      <c r="R56" s="3"/>
      <c r="S56" s="3"/>
      <c r="T56" s="3"/>
      <c r="U56" s="3"/>
      <c r="V56" s="3"/>
      <c r="W56" s="3"/>
      <c r="X56" s="3"/>
      <c r="Y56" s="3"/>
      <c r="Z56" s="3"/>
    </row>
    <row r="57" ht="14.25" customHeight="1">
      <c r="A57" s="3"/>
      <c r="B57" s="3"/>
      <c r="C57" s="3"/>
      <c r="D57" s="3"/>
      <c r="E57" s="3"/>
      <c r="F57" s="3"/>
      <c r="G57" s="3"/>
      <c r="H57" s="3"/>
      <c r="I57" s="3"/>
      <c r="J57" s="3"/>
      <c r="K57" s="3"/>
      <c r="L57" s="3"/>
      <c r="M57" s="3"/>
      <c r="N57" s="3"/>
      <c r="O57" s="3"/>
      <c r="P57" s="3"/>
      <c r="Q57" s="3"/>
      <c r="R57" s="3"/>
      <c r="S57" s="3"/>
      <c r="T57" s="3"/>
      <c r="U57" s="3"/>
      <c r="V57" s="3"/>
      <c r="W57" s="3"/>
      <c r="X57" s="3"/>
      <c r="Y57" s="3"/>
      <c r="Z57" s="3"/>
    </row>
    <row r="58" ht="14.25" customHeight="1">
      <c r="A58" s="3"/>
      <c r="B58" s="3"/>
      <c r="C58" s="3"/>
      <c r="D58" s="3"/>
      <c r="E58" s="3"/>
      <c r="F58" s="3"/>
      <c r="G58" s="3"/>
      <c r="H58" s="3"/>
      <c r="I58" s="3"/>
      <c r="J58" s="3"/>
      <c r="K58" s="3"/>
      <c r="L58" s="3"/>
      <c r="M58" s="3"/>
      <c r="N58" s="3"/>
      <c r="O58" s="3"/>
      <c r="P58" s="3"/>
      <c r="Q58" s="3"/>
      <c r="R58" s="3"/>
      <c r="S58" s="3"/>
      <c r="T58" s="3"/>
      <c r="U58" s="3"/>
      <c r="V58" s="3"/>
      <c r="W58" s="3"/>
      <c r="X58" s="3"/>
      <c r="Y58" s="3"/>
      <c r="Z58" s="3"/>
    </row>
    <row r="59" ht="14.25" customHeight="1">
      <c r="A59" s="3"/>
      <c r="B59" s="3"/>
      <c r="C59" s="3"/>
      <c r="D59" s="3"/>
      <c r="E59" s="3"/>
      <c r="F59" s="3"/>
      <c r="G59" s="3"/>
      <c r="H59" s="3"/>
      <c r="I59" s="3"/>
      <c r="J59" s="3"/>
      <c r="K59" s="3"/>
      <c r="L59" s="3"/>
      <c r="M59" s="3"/>
      <c r="N59" s="3"/>
      <c r="O59" s="3"/>
      <c r="P59" s="3"/>
      <c r="Q59" s="3"/>
      <c r="R59" s="3"/>
      <c r="S59" s="3"/>
      <c r="T59" s="3"/>
      <c r="U59" s="3"/>
      <c r="V59" s="3"/>
      <c r="W59" s="3"/>
      <c r="X59" s="3"/>
      <c r="Y59" s="3"/>
      <c r="Z59" s="3"/>
    </row>
    <row r="60" ht="14.25" customHeight="1">
      <c r="A60" s="3"/>
      <c r="B60" s="3"/>
      <c r="C60" s="3"/>
      <c r="D60" s="3"/>
      <c r="E60" s="3"/>
      <c r="F60" s="3"/>
      <c r="G60" s="3"/>
      <c r="H60" s="3"/>
      <c r="I60" s="3"/>
      <c r="J60" s="3"/>
      <c r="K60" s="3"/>
      <c r="L60" s="3"/>
      <c r="M60" s="3"/>
      <c r="N60" s="3"/>
      <c r="O60" s="3"/>
      <c r="P60" s="3"/>
      <c r="Q60" s="3"/>
      <c r="R60" s="3"/>
      <c r="S60" s="3"/>
      <c r="T60" s="3"/>
      <c r="U60" s="3"/>
      <c r="V60" s="3"/>
      <c r="W60" s="3"/>
      <c r="X60" s="3"/>
      <c r="Y60" s="3"/>
      <c r="Z60" s="3"/>
    </row>
    <row r="61" ht="15.0" customHeight="1">
      <c r="A61" s="3"/>
      <c r="B61" s="3"/>
      <c r="C61" s="3"/>
      <c r="D61" s="3"/>
      <c r="E61" s="3"/>
      <c r="F61" s="3"/>
      <c r="G61" s="3"/>
      <c r="H61" s="3"/>
      <c r="I61" s="3"/>
      <c r="J61" s="3"/>
      <c r="K61" s="3"/>
      <c r="L61" s="3"/>
      <c r="M61" s="3"/>
      <c r="N61" s="3"/>
      <c r="O61" s="3"/>
      <c r="P61" s="3"/>
      <c r="Q61" s="3"/>
      <c r="R61" s="3"/>
      <c r="S61" s="3"/>
      <c r="T61" s="3"/>
      <c r="U61" s="3"/>
      <c r="V61" s="3"/>
      <c r="W61" s="3"/>
      <c r="X61" s="3"/>
      <c r="Y61" s="3"/>
      <c r="Z61" s="3"/>
    </row>
    <row r="62" ht="14.25" customHeight="1">
      <c r="A62" s="3"/>
      <c r="B62" s="3"/>
      <c r="C62" s="3"/>
      <c r="D62" s="3"/>
      <c r="E62" s="3"/>
      <c r="F62" s="3"/>
      <c r="G62" s="3"/>
      <c r="H62" s="3"/>
      <c r="I62" s="3"/>
      <c r="J62" s="3"/>
      <c r="K62" s="3"/>
      <c r="L62" s="3"/>
      <c r="M62" s="3"/>
      <c r="N62" s="3"/>
      <c r="O62" s="3"/>
      <c r="P62" s="3"/>
      <c r="Q62" s="3"/>
      <c r="R62" s="3"/>
      <c r="S62" s="3"/>
      <c r="T62" s="3"/>
      <c r="U62" s="3"/>
      <c r="V62" s="3"/>
      <c r="W62" s="3"/>
      <c r="X62" s="3"/>
      <c r="Y62" s="3"/>
      <c r="Z62" s="3"/>
    </row>
    <row r="63" ht="14.25" customHeight="1">
      <c r="A63" s="3"/>
      <c r="B63" s="3"/>
      <c r="C63" s="3"/>
      <c r="D63" s="3"/>
      <c r="E63" s="3"/>
      <c r="F63" s="3"/>
      <c r="G63" s="3"/>
      <c r="H63" s="3"/>
      <c r="I63" s="3"/>
      <c r="J63" s="3"/>
      <c r="K63" s="3"/>
      <c r="L63" s="3"/>
      <c r="M63" s="3"/>
      <c r="N63" s="3"/>
      <c r="O63" s="3"/>
      <c r="P63" s="3"/>
      <c r="Q63" s="3"/>
      <c r="R63" s="3"/>
      <c r="S63" s="3"/>
      <c r="T63" s="3"/>
      <c r="U63" s="3"/>
      <c r="V63" s="3"/>
      <c r="W63" s="3"/>
      <c r="X63" s="3"/>
      <c r="Y63" s="3"/>
      <c r="Z63" s="3"/>
    </row>
    <row r="64" ht="14.25" customHeight="1">
      <c r="A64" s="3"/>
      <c r="B64" s="3"/>
      <c r="C64" s="3"/>
      <c r="D64" s="3"/>
      <c r="E64" s="3"/>
      <c r="F64" s="3"/>
      <c r="G64" s="3"/>
      <c r="H64" s="3"/>
      <c r="I64" s="3"/>
      <c r="J64" s="3"/>
      <c r="K64" s="3"/>
      <c r="L64" s="3"/>
      <c r="M64" s="3"/>
      <c r="N64" s="3"/>
      <c r="O64" s="3"/>
      <c r="P64" s="3"/>
      <c r="Q64" s="3"/>
      <c r="R64" s="3"/>
      <c r="S64" s="3"/>
      <c r="T64" s="3"/>
      <c r="U64" s="3"/>
      <c r="V64" s="3"/>
      <c r="W64" s="3"/>
      <c r="X64" s="3"/>
      <c r="Y64" s="3"/>
      <c r="Z64" s="3"/>
    </row>
    <row r="65" ht="14.25" customHeight="1">
      <c r="A65" s="3"/>
      <c r="B65" s="3"/>
      <c r="C65" s="3"/>
      <c r="D65" s="3"/>
      <c r="E65" s="3"/>
      <c r="F65" s="3"/>
      <c r="G65" s="3"/>
      <c r="H65" s="3"/>
      <c r="I65" s="3"/>
      <c r="J65" s="3"/>
      <c r="K65" s="3"/>
      <c r="L65" s="3"/>
      <c r="M65" s="3"/>
      <c r="N65" s="3"/>
      <c r="O65" s="3"/>
      <c r="P65" s="3"/>
      <c r="Q65" s="3"/>
      <c r="R65" s="3"/>
      <c r="S65" s="3"/>
      <c r="T65" s="3"/>
      <c r="U65" s="3"/>
      <c r="V65" s="3"/>
      <c r="W65" s="3"/>
      <c r="X65" s="3"/>
      <c r="Y65" s="3"/>
      <c r="Z65" s="3"/>
    </row>
    <row r="66" ht="14.25" customHeight="1">
      <c r="A66" s="3"/>
      <c r="B66" s="3"/>
      <c r="C66" s="3"/>
      <c r="D66" s="3"/>
      <c r="E66" s="3"/>
      <c r="F66" s="3"/>
      <c r="G66" s="3"/>
      <c r="H66" s="3"/>
      <c r="I66" s="3"/>
      <c r="J66" s="3"/>
      <c r="K66" s="3"/>
      <c r="L66" s="3"/>
      <c r="M66" s="3"/>
      <c r="N66" s="3"/>
      <c r="O66" s="3"/>
      <c r="P66" s="3"/>
      <c r="Q66" s="3"/>
      <c r="R66" s="3"/>
      <c r="S66" s="3"/>
      <c r="T66" s="3"/>
      <c r="U66" s="3"/>
      <c r="V66" s="3"/>
      <c r="W66" s="3"/>
      <c r="X66" s="3"/>
      <c r="Y66" s="3"/>
      <c r="Z66" s="3"/>
    </row>
    <row r="67" ht="15.0" customHeight="1">
      <c r="A67" s="3"/>
      <c r="B67" s="3"/>
      <c r="C67" s="3"/>
      <c r="D67" s="3"/>
      <c r="E67" s="3"/>
      <c r="F67" s="3"/>
      <c r="G67" s="3"/>
      <c r="H67" s="3"/>
      <c r="I67" s="3"/>
      <c r="J67" s="3"/>
      <c r="K67" s="3"/>
      <c r="L67" s="3"/>
      <c r="M67" s="3"/>
      <c r="N67" s="3"/>
      <c r="O67" s="3"/>
      <c r="P67" s="3"/>
      <c r="Q67" s="3"/>
      <c r="R67" s="3"/>
      <c r="S67" s="3"/>
      <c r="T67" s="3"/>
      <c r="U67" s="3"/>
      <c r="V67" s="3"/>
      <c r="W67" s="3"/>
      <c r="X67" s="3"/>
      <c r="Y67" s="3"/>
      <c r="Z67" s="3"/>
    </row>
    <row r="68" ht="14.25" customHeight="1">
      <c r="A68" s="3"/>
      <c r="B68" s="3"/>
      <c r="C68" s="3"/>
      <c r="D68" s="3"/>
      <c r="E68" s="3"/>
      <c r="F68" s="3"/>
      <c r="G68" s="3"/>
      <c r="H68" s="3"/>
      <c r="I68" s="3"/>
      <c r="J68" s="3"/>
      <c r="K68" s="3"/>
      <c r="L68" s="3"/>
      <c r="M68" s="3"/>
      <c r="N68" s="3"/>
      <c r="O68" s="3"/>
      <c r="P68" s="3"/>
      <c r="Q68" s="3"/>
      <c r="R68" s="3"/>
      <c r="S68" s="3"/>
      <c r="T68" s="3"/>
      <c r="U68" s="3"/>
      <c r="V68" s="3"/>
      <c r="W68" s="3"/>
      <c r="X68" s="3"/>
      <c r="Y68" s="3"/>
      <c r="Z68" s="3"/>
    </row>
    <row r="69" ht="14.25" customHeight="1">
      <c r="A69" s="3"/>
      <c r="B69" s="3"/>
      <c r="C69" s="3"/>
      <c r="D69" s="3"/>
      <c r="E69" s="3"/>
      <c r="F69" s="3"/>
      <c r="G69" s="3"/>
      <c r="H69" s="3"/>
      <c r="I69" s="3"/>
      <c r="J69" s="3"/>
      <c r="K69" s="3"/>
      <c r="L69" s="3"/>
      <c r="M69" s="3"/>
      <c r="N69" s="3"/>
      <c r="O69" s="3"/>
      <c r="P69" s="3"/>
      <c r="Q69" s="3"/>
      <c r="R69" s="3"/>
      <c r="S69" s="3"/>
      <c r="T69" s="3"/>
      <c r="U69" s="3"/>
      <c r="V69" s="3"/>
      <c r="W69" s="3"/>
      <c r="X69" s="3"/>
      <c r="Y69" s="3"/>
      <c r="Z69" s="3"/>
    </row>
    <row r="70" ht="14.25" customHeight="1">
      <c r="A70" s="3"/>
      <c r="B70" s="3"/>
      <c r="C70" s="3"/>
      <c r="D70" s="3"/>
      <c r="E70" s="3"/>
      <c r="F70" s="3"/>
      <c r="G70" s="3"/>
      <c r="H70" s="3"/>
      <c r="I70" s="3"/>
      <c r="J70" s="3"/>
      <c r="K70" s="3"/>
      <c r="L70" s="3"/>
      <c r="M70" s="3"/>
      <c r="N70" s="3"/>
      <c r="O70" s="3"/>
      <c r="P70" s="3"/>
      <c r="Q70" s="3"/>
      <c r="R70" s="3"/>
      <c r="S70" s="3"/>
      <c r="T70" s="3"/>
      <c r="U70" s="3"/>
      <c r="V70" s="3"/>
      <c r="W70" s="3"/>
      <c r="X70" s="3"/>
      <c r="Y70" s="3"/>
      <c r="Z70" s="3"/>
    </row>
    <row r="71" ht="14.25" customHeight="1">
      <c r="A71" s="3"/>
      <c r="B71" s="3"/>
      <c r="C71" s="3"/>
      <c r="D71" s="3"/>
      <c r="E71" s="3"/>
      <c r="F71" s="3"/>
      <c r="G71" s="3"/>
      <c r="H71" s="3"/>
      <c r="I71" s="3"/>
      <c r="J71" s="3"/>
      <c r="K71" s="3"/>
      <c r="L71" s="3"/>
      <c r="M71" s="3"/>
      <c r="N71" s="3"/>
      <c r="O71" s="3"/>
      <c r="P71" s="3"/>
      <c r="Q71" s="3"/>
      <c r="R71" s="3"/>
      <c r="S71" s="3"/>
      <c r="T71" s="3"/>
      <c r="U71" s="3"/>
      <c r="V71" s="3"/>
      <c r="W71" s="3"/>
      <c r="X71" s="3"/>
      <c r="Y71" s="3"/>
      <c r="Z71" s="3"/>
    </row>
    <row r="72" ht="14.25" customHeight="1">
      <c r="A72" s="3"/>
      <c r="B72" s="3"/>
      <c r="C72" s="3"/>
      <c r="D72" s="3"/>
      <c r="E72" s="3"/>
      <c r="F72" s="3"/>
      <c r="G72" s="3"/>
      <c r="H72" s="3"/>
      <c r="I72" s="3"/>
      <c r="J72" s="3"/>
      <c r="K72" s="3"/>
      <c r="L72" s="3"/>
      <c r="M72" s="3"/>
      <c r="N72" s="3"/>
      <c r="O72" s="3"/>
      <c r="P72" s="3"/>
      <c r="Q72" s="3"/>
      <c r="R72" s="3"/>
      <c r="S72" s="3"/>
      <c r="T72" s="3"/>
      <c r="U72" s="3"/>
      <c r="V72" s="3"/>
      <c r="W72" s="3"/>
      <c r="X72" s="3"/>
      <c r="Y72" s="3"/>
      <c r="Z72" s="3"/>
    </row>
    <row r="73" ht="15.0" customHeight="1">
      <c r="A73" s="3"/>
      <c r="B73" s="3"/>
      <c r="C73" s="3"/>
      <c r="D73" s="3"/>
      <c r="E73" s="3"/>
      <c r="F73" s="3"/>
      <c r="G73" s="3"/>
      <c r="H73" s="3"/>
      <c r="I73" s="3"/>
      <c r="J73" s="3"/>
      <c r="K73" s="3"/>
      <c r="L73" s="3"/>
      <c r="M73" s="3"/>
      <c r="N73" s="3"/>
      <c r="O73" s="3"/>
      <c r="P73" s="3"/>
      <c r="Q73" s="3"/>
      <c r="R73" s="3"/>
      <c r="S73" s="3"/>
      <c r="T73" s="3"/>
      <c r="U73" s="3"/>
      <c r="V73" s="3"/>
      <c r="W73" s="3"/>
      <c r="X73" s="3"/>
      <c r="Y73" s="3"/>
      <c r="Z73" s="3"/>
    </row>
    <row r="74" ht="14.25" customHeight="1">
      <c r="A74" s="3"/>
      <c r="B74" s="3"/>
      <c r="C74" s="3"/>
      <c r="D74" s="3"/>
      <c r="E74" s="3"/>
      <c r="F74" s="3"/>
      <c r="G74" s="3"/>
      <c r="H74" s="3"/>
      <c r="I74" s="3"/>
      <c r="J74" s="3"/>
      <c r="K74" s="3"/>
      <c r="L74" s="3"/>
      <c r="M74" s="3"/>
      <c r="N74" s="3"/>
      <c r="O74" s="3"/>
      <c r="P74" s="3"/>
      <c r="Q74" s="3"/>
      <c r="R74" s="3"/>
      <c r="S74" s="3"/>
      <c r="T74" s="3"/>
      <c r="U74" s="3"/>
      <c r="V74" s="3"/>
      <c r="W74" s="3"/>
      <c r="X74" s="3"/>
      <c r="Y74" s="3"/>
      <c r="Z74" s="3"/>
    </row>
    <row r="75" ht="14.25" customHeight="1">
      <c r="A75" s="3"/>
      <c r="B75" s="3"/>
      <c r="C75" s="3"/>
      <c r="D75" s="3"/>
      <c r="E75" s="3"/>
      <c r="F75" s="3"/>
      <c r="G75" s="3"/>
      <c r="H75" s="3"/>
      <c r="I75" s="3"/>
      <c r="J75" s="3"/>
      <c r="K75" s="3"/>
      <c r="L75" s="3"/>
      <c r="M75" s="3"/>
      <c r="N75" s="3"/>
      <c r="O75" s="3"/>
      <c r="P75" s="3"/>
      <c r="Q75" s="3"/>
      <c r="R75" s="3"/>
      <c r="S75" s="3"/>
      <c r="T75" s="3"/>
      <c r="U75" s="3"/>
      <c r="V75" s="3"/>
      <c r="W75" s="3"/>
      <c r="X75" s="3"/>
      <c r="Y75" s="3"/>
      <c r="Z75" s="3"/>
    </row>
    <row r="76" ht="14.25" customHeight="1">
      <c r="A76" s="3"/>
      <c r="B76" s="3"/>
      <c r="C76" s="3"/>
      <c r="D76" s="3"/>
      <c r="E76" s="3"/>
      <c r="F76" s="3"/>
      <c r="G76" s="3"/>
      <c r="H76" s="3"/>
      <c r="I76" s="3"/>
      <c r="J76" s="3"/>
      <c r="K76" s="3"/>
      <c r="L76" s="3"/>
      <c r="M76" s="3"/>
      <c r="N76" s="3"/>
      <c r="O76" s="3"/>
      <c r="P76" s="3"/>
      <c r="Q76" s="3"/>
      <c r="R76" s="3"/>
      <c r="S76" s="3"/>
      <c r="T76" s="3"/>
      <c r="U76" s="3"/>
      <c r="V76" s="3"/>
      <c r="W76" s="3"/>
      <c r="X76" s="3"/>
      <c r="Y76" s="3"/>
      <c r="Z76" s="3"/>
    </row>
    <row r="77" ht="14.25" customHeight="1">
      <c r="A77" s="3"/>
      <c r="B77" s="3"/>
      <c r="C77" s="3"/>
      <c r="D77" s="3"/>
      <c r="E77" s="3"/>
      <c r="F77" s="3"/>
      <c r="G77" s="3"/>
      <c r="H77" s="3"/>
      <c r="I77" s="3"/>
      <c r="J77" s="3"/>
      <c r="K77" s="3"/>
      <c r="L77" s="3"/>
      <c r="M77" s="3"/>
      <c r="N77" s="3"/>
      <c r="O77" s="3"/>
      <c r="P77" s="3"/>
      <c r="Q77" s="3"/>
      <c r="R77" s="3"/>
      <c r="S77" s="3"/>
      <c r="T77" s="3"/>
      <c r="U77" s="3"/>
      <c r="V77" s="3"/>
      <c r="W77" s="3"/>
      <c r="X77" s="3"/>
      <c r="Y77" s="3"/>
      <c r="Z77" s="3"/>
    </row>
    <row r="78" ht="14.25" customHeight="1">
      <c r="A78" s="3"/>
      <c r="B78" s="3"/>
      <c r="C78" s="3"/>
      <c r="D78" s="3"/>
      <c r="E78" s="3"/>
      <c r="F78" s="3"/>
      <c r="G78" s="3"/>
      <c r="H78" s="3"/>
      <c r="I78" s="3"/>
      <c r="J78" s="3"/>
      <c r="K78" s="3"/>
      <c r="L78" s="3"/>
      <c r="M78" s="3"/>
      <c r="N78" s="3"/>
      <c r="O78" s="3"/>
      <c r="P78" s="3"/>
      <c r="Q78" s="3"/>
      <c r="R78" s="3"/>
      <c r="S78" s="3"/>
      <c r="T78" s="3"/>
      <c r="U78" s="3"/>
      <c r="V78" s="3"/>
      <c r="W78" s="3"/>
      <c r="X78" s="3"/>
      <c r="Y78" s="3"/>
      <c r="Z78" s="3"/>
    </row>
    <row r="79" ht="15.0" customHeight="1">
      <c r="A79" s="3"/>
      <c r="B79" s="3"/>
      <c r="C79" s="3"/>
      <c r="D79" s="3"/>
      <c r="E79" s="3"/>
      <c r="F79" s="3"/>
      <c r="G79" s="3"/>
      <c r="H79" s="3"/>
      <c r="I79" s="3"/>
      <c r="J79" s="3"/>
      <c r="K79" s="3"/>
      <c r="L79" s="3"/>
      <c r="M79" s="3"/>
      <c r="N79" s="3"/>
      <c r="O79" s="3"/>
      <c r="P79" s="3"/>
      <c r="Q79" s="3"/>
      <c r="R79" s="3"/>
      <c r="S79" s="3"/>
      <c r="T79" s="3"/>
      <c r="U79" s="3"/>
      <c r="V79" s="3"/>
      <c r="W79" s="3"/>
      <c r="X79" s="3"/>
      <c r="Y79" s="3"/>
      <c r="Z79" s="3"/>
    </row>
    <row r="80" ht="14.25" customHeight="1">
      <c r="A80" s="3"/>
      <c r="B80" s="3"/>
      <c r="C80" s="3"/>
      <c r="D80" s="3"/>
      <c r="E80" s="3"/>
      <c r="F80" s="3"/>
      <c r="G80" s="3"/>
      <c r="H80" s="3"/>
      <c r="I80" s="3"/>
      <c r="J80" s="3"/>
      <c r="K80" s="3"/>
      <c r="L80" s="3"/>
      <c r="M80" s="3"/>
      <c r="N80" s="3"/>
      <c r="O80" s="3"/>
      <c r="P80" s="3"/>
      <c r="Q80" s="3"/>
      <c r="R80" s="3"/>
      <c r="S80" s="3"/>
      <c r="T80" s="3"/>
      <c r="U80" s="3"/>
      <c r="V80" s="3"/>
      <c r="W80" s="3"/>
      <c r="X80" s="3"/>
      <c r="Y80" s="3"/>
      <c r="Z80" s="3"/>
    </row>
    <row r="81" ht="14.25" customHeight="1">
      <c r="A81" s="3"/>
      <c r="B81" s="3"/>
      <c r="C81" s="3"/>
      <c r="D81" s="3"/>
      <c r="E81" s="3"/>
      <c r="F81" s="3"/>
      <c r="G81" s="3"/>
      <c r="H81" s="3"/>
      <c r="I81" s="3"/>
      <c r="J81" s="3"/>
      <c r="K81" s="3"/>
      <c r="L81" s="3"/>
      <c r="M81" s="3"/>
      <c r="N81" s="3"/>
      <c r="O81" s="3"/>
      <c r="P81" s="3"/>
      <c r="Q81" s="3"/>
      <c r="R81" s="3"/>
      <c r="S81" s="3"/>
      <c r="T81" s="3"/>
      <c r="U81" s="3"/>
      <c r="V81" s="3"/>
      <c r="W81" s="3"/>
      <c r="X81" s="3"/>
      <c r="Y81" s="3"/>
      <c r="Z81" s="3"/>
    </row>
    <row r="82" ht="14.25" customHeight="1">
      <c r="A82" s="3"/>
      <c r="B82" s="3"/>
      <c r="C82" s="3"/>
      <c r="D82" s="3"/>
      <c r="E82" s="3"/>
      <c r="F82" s="3"/>
      <c r="G82" s="3"/>
      <c r="H82" s="3"/>
      <c r="I82" s="3"/>
      <c r="J82" s="3"/>
      <c r="K82" s="3"/>
      <c r="L82" s="3"/>
      <c r="M82" s="3"/>
      <c r="N82" s="3"/>
      <c r="O82" s="3"/>
      <c r="P82" s="3"/>
      <c r="Q82" s="3"/>
      <c r="R82" s="3"/>
      <c r="S82" s="3"/>
      <c r="T82" s="3"/>
      <c r="U82" s="3"/>
      <c r="V82" s="3"/>
      <c r="W82" s="3"/>
      <c r="X82" s="3"/>
      <c r="Y82" s="3"/>
      <c r="Z82" s="3"/>
    </row>
    <row r="83" ht="14.25" customHeight="1">
      <c r="A83" s="3"/>
      <c r="B83" s="3"/>
      <c r="C83" s="3"/>
      <c r="D83" s="3"/>
      <c r="E83" s="3"/>
      <c r="F83" s="3"/>
      <c r="G83" s="3"/>
      <c r="H83" s="3"/>
      <c r="I83" s="3"/>
      <c r="J83" s="3"/>
      <c r="K83" s="3"/>
      <c r="L83" s="3"/>
      <c r="M83" s="3"/>
      <c r="N83" s="3"/>
      <c r="O83" s="3"/>
      <c r="P83" s="3"/>
      <c r="Q83" s="3"/>
      <c r="R83" s="3"/>
      <c r="S83" s="3"/>
      <c r="T83" s="3"/>
      <c r="U83" s="3"/>
      <c r="V83" s="3"/>
      <c r="W83" s="3"/>
      <c r="X83" s="3"/>
      <c r="Y83" s="3"/>
      <c r="Z83" s="3"/>
    </row>
    <row r="84" ht="14.25" customHeight="1">
      <c r="A84" s="3"/>
      <c r="B84" s="3"/>
      <c r="C84" s="3"/>
      <c r="D84" s="3"/>
      <c r="E84" s="3"/>
      <c r="F84" s="3"/>
      <c r="G84" s="3"/>
      <c r="H84" s="3"/>
      <c r="I84" s="3"/>
      <c r="J84" s="3"/>
      <c r="K84" s="3"/>
      <c r="L84" s="3"/>
      <c r="M84" s="3"/>
      <c r="N84" s="3"/>
      <c r="O84" s="3"/>
      <c r="P84" s="3"/>
      <c r="Q84" s="3"/>
      <c r="R84" s="3"/>
      <c r="S84" s="3"/>
      <c r="T84" s="3"/>
      <c r="U84" s="3"/>
      <c r="V84" s="3"/>
      <c r="W84" s="3"/>
      <c r="X84" s="3"/>
      <c r="Y84" s="3"/>
      <c r="Z84" s="3"/>
    </row>
    <row r="85" ht="15.0" customHeight="1">
      <c r="A85" s="3"/>
      <c r="B85" s="3"/>
      <c r="C85" s="3"/>
      <c r="D85" s="3"/>
      <c r="E85" s="3"/>
      <c r="F85" s="3"/>
      <c r="G85" s="3"/>
      <c r="H85" s="3"/>
      <c r="I85" s="3"/>
      <c r="J85" s="3"/>
      <c r="K85" s="3"/>
      <c r="L85" s="3"/>
      <c r="M85" s="3"/>
      <c r="N85" s="3"/>
      <c r="O85" s="3"/>
      <c r="P85" s="3"/>
      <c r="Q85" s="3"/>
      <c r="R85" s="3"/>
      <c r="S85" s="3"/>
      <c r="T85" s="3"/>
      <c r="U85" s="3"/>
      <c r="V85" s="3"/>
      <c r="W85" s="3"/>
      <c r="X85" s="3"/>
      <c r="Y85" s="3"/>
      <c r="Z85" s="3"/>
    </row>
    <row r="86" ht="14.25" customHeight="1">
      <c r="A86" s="3"/>
      <c r="B86" s="3"/>
      <c r="C86" s="3"/>
      <c r="D86" s="3"/>
      <c r="E86" s="3"/>
      <c r="F86" s="3"/>
      <c r="G86" s="3"/>
      <c r="H86" s="3"/>
      <c r="I86" s="3"/>
      <c r="J86" s="3"/>
      <c r="K86" s="3"/>
      <c r="L86" s="3"/>
      <c r="M86" s="3"/>
      <c r="N86" s="3"/>
      <c r="O86" s="3"/>
      <c r="P86" s="3"/>
      <c r="Q86" s="3"/>
      <c r="R86" s="3"/>
      <c r="S86" s="3"/>
      <c r="T86" s="3"/>
      <c r="U86" s="3"/>
      <c r="V86" s="3"/>
      <c r="W86" s="3"/>
      <c r="X86" s="3"/>
      <c r="Y86" s="3"/>
      <c r="Z86" s="3"/>
    </row>
    <row r="87" ht="14.25" customHeight="1">
      <c r="A87" s="3"/>
      <c r="B87" s="3"/>
      <c r="C87" s="3"/>
      <c r="D87" s="3"/>
      <c r="E87" s="3"/>
      <c r="F87" s="3"/>
      <c r="G87" s="3"/>
      <c r="H87" s="3"/>
      <c r="I87" s="3"/>
      <c r="J87" s="3"/>
      <c r="K87" s="3"/>
      <c r="L87" s="3"/>
      <c r="M87" s="3"/>
      <c r="N87" s="3"/>
      <c r="O87" s="3"/>
      <c r="P87" s="3"/>
      <c r="Q87" s="3"/>
      <c r="R87" s="3"/>
      <c r="S87" s="3"/>
      <c r="T87" s="3"/>
      <c r="U87" s="3"/>
      <c r="V87" s="3"/>
      <c r="W87" s="3"/>
      <c r="X87" s="3"/>
      <c r="Y87" s="3"/>
      <c r="Z87" s="3"/>
    </row>
    <row r="88" ht="14.25" customHeight="1">
      <c r="A88" s="3"/>
      <c r="B88" s="3"/>
      <c r="C88" s="3"/>
      <c r="D88" s="3"/>
      <c r="E88" s="3"/>
      <c r="F88" s="3"/>
      <c r="G88" s="3"/>
      <c r="H88" s="3"/>
      <c r="I88" s="3"/>
      <c r="J88" s="3"/>
      <c r="K88" s="3"/>
      <c r="L88" s="3"/>
      <c r="M88" s="3"/>
      <c r="N88" s="3"/>
      <c r="O88" s="3"/>
      <c r="P88" s="3"/>
      <c r="Q88" s="3"/>
      <c r="R88" s="3"/>
      <c r="S88" s="3"/>
      <c r="T88" s="3"/>
      <c r="U88" s="3"/>
      <c r="V88" s="3"/>
      <c r="W88" s="3"/>
      <c r="X88" s="3"/>
      <c r="Y88" s="3"/>
      <c r="Z88" s="3"/>
    </row>
    <row r="89" ht="14.25" customHeight="1">
      <c r="A89" s="3"/>
      <c r="B89" s="3"/>
      <c r="C89" s="3"/>
      <c r="D89" s="3"/>
      <c r="E89" s="3"/>
      <c r="F89" s="3"/>
      <c r="G89" s="3"/>
      <c r="H89" s="3"/>
      <c r="I89" s="3"/>
      <c r="J89" s="3"/>
      <c r="K89" s="3"/>
      <c r="L89" s="3"/>
      <c r="M89" s="3"/>
      <c r="N89" s="3"/>
      <c r="O89" s="3"/>
      <c r="P89" s="3"/>
      <c r="Q89" s="3"/>
      <c r="R89" s="3"/>
      <c r="S89" s="3"/>
      <c r="T89" s="3"/>
      <c r="U89" s="3"/>
      <c r="V89" s="3"/>
      <c r="W89" s="3"/>
      <c r="X89" s="3"/>
      <c r="Y89" s="3"/>
      <c r="Z89" s="3"/>
    </row>
    <row r="90" ht="14.25" customHeight="1">
      <c r="A90" s="3"/>
      <c r="B90" s="3"/>
      <c r="C90" s="3"/>
      <c r="D90" s="3"/>
      <c r="E90" s="3"/>
      <c r="F90" s="3"/>
      <c r="G90" s="3"/>
      <c r="H90" s="3"/>
      <c r="I90" s="3"/>
      <c r="J90" s="3"/>
      <c r="K90" s="3"/>
      <c r="L90" s="3"/>
      <c r="M90" s="3"/>
      <c r="N90" s="3"/>
      <c r="O90" s="3"/>
      <c r="P90" s="3"/>
      <c r="Q90" s="3"/>
      <c r="R90" s="3"/>
      <c r="S90" s="3"/>
      <c r="T90" s="3"/>
      <c r="U90" s="3"/>
      <c r="V90" s="3"/>
      <c r="W90" s="3"/>
      <c r="X90" s="3"/>
      <c r="Y90" s="3"/>
      <c r="Z90" s="3"/>
    </row>
    <row r="91" ht="15.0" customHeight="1">
      <c r="A91" s="3"/>
      <c r="B91" s="3"/>
      <c r="C91" s="3"/>
      <c r="D91" s="3"/>
      <c r="E91" s="3"/>
      <c r="F91" s="3"/>
      <c r="G91" s="3"/>
      <c r="H91" s="3"/>
      <c r="I91" s="3"/>
      <c r="J91" s="3"/>
      <c r="K91" s="3"/>
      <c r="L91" s="3"/>
      <c r="M91" s="3"/>
      <c r="N91" s="3"/>
      <c r="O91" s="3"/>
      <c r="P91" s="3"/>
      <c r="Q91" s="3"/>
      <c r="R91" s="3"/>
      <c r="S91" s="3"/>
      <c r="T91" s="3"/>
      <c r="U91" s="3"/>
      <c r="V91" s="3"/>
      <c r="W91" s="3"/>
      <c r="X91" s="3"/>
      <c r="Y91" s="3"/>
      <c r="Z91" s="3"/>
    </row>
    <row r="92" ht="14.25" customHeight="1">
      <c r="A92" s="3"/>
      <c r="B92" s="3"/>
      <c r="C92" s="3"/>
      <c r="D92" s="3"/>
      <c r="E92" s="3"/>
      <c r="F92" s="3"/>
      <c r="G92" s="3"/>
      <c r="H92" s="3"/>
      <c r="I92" s="3"/>
      <c r="J92" s="3"/>
      <c r="K92" s="3"/>
      <c r="L92" s="3"/>
      <c r="M92" s="3"/>
      <c r="N92" s="3"/>
      <c r="O92" s="3"/>
      <c r="P92" s="3"/>
      <c r="Q92" s="3"/>
      <c r="R92" s="3"/>
      <c r="S92" s="3"/>
      <c r="T92" s="3"/>
      <c r="U92" s="3"/>
      <c r="V92" s="3"/>
      <c r="W92" s="3"/>
      <c r="X92" s="3"/>
      <c r="Y92" s="3"/>
      <c r="Z92" s="3"/>
    </row>
    <row r="93" ht="14.25" customHeight="1">
      <c r="A93" s="3"/>
      <c r="B93" s="3"/>
      <c r="C93" s="3"/>
      <c r="D93" s="3"/>
      <c r="E93" s="3"/>
      <c r="F93" s="3"/>
      <c r="G93" s="3"/>
      <c r="H93" s="3"/>
      <c r="I93" s="3"/>
      <c r="J93" s="3"/>
      <c r="K93" s="3"/>
      <c r="L93" s="3"/>
      <c r="M93" s="3"/>
      <c r="N93" s="3"/>
      <c r="O93" s="3"/>
      <c r="P93" s="3"/>
      <c r="Q93" s="3"/>
      <c r="R93" s="3"/>
      <c r="S93" s="3"/>
      <c r="T93" s="3"/>
      <c r="U93" s="3"/>
      <c r="V93" s="3"/>
      <c r="W93" s="3"/>
      <c r="X93" s="3"/>
      <c r="Y93" s="3"/>
      <c r="Z93" s="3"/>
    </row>
    <row r="94" ht="14.25" customHeight="1">
      <c r="A94" s="3"/>
      <c r="B94" s="3"/>
      <c r="C94" s="3"/>
      <c r="D94" s="3"/>
      <c r="E94" s="3"/>
      <c r="F94" s="3"/>
      <c r="G94" s="3"/>
      <c r="H94" s="3"/>
      <c r="I94" s="3"/>
      <c r="J94" s="3"/>
      <c r="K94" s="3"/>
      <c r="L94" s="3"/>
      <c r="M94" s="3"/>
      <c r="N94" s="3"/>
      <c r="O94" s="3"/>
      <c r="P94" s="3"/>
      <c r="Q94" s="3"/>
      <c r="R94" s="3"/>
      <c r="S94" s="3"/>
      <c r="T94" s="3"/>
      <c r="U94" s="3"/>
      <c r="V94" s="3"/>
      <c r="W94" s="3"/>
      <c r="X94" s="3"/>
      <c r="Y94" s="3"/>
      <c r="Z94" s="3"/>
    </row>
    <row r="95" ht="14.25" customHeight="1">
      <c r="A95" s="3"/>
      <c r="B95" s="3"/>
      <c r="C95" s="3"/>
      <c r="D95" s="3"/>
      <c r="E95" s="3"/>
      <c r="F95" s="3"/>
      <c r="G95" s="3"/>
      <c r="H95" s="3"/>
      <c r="I95" s="3"/>
      <c r="J95" s="3"/>
      <c r="K95" s="3"/>
      <c r="L95" s="3"/>
      <c r="M95" s="3"/>
      <c r="N95" s="3"/>
      <c r="O95" s="3"/>
      <c r="P95" s="3"/>
      <c r="Q95" s="3"/>
      <c r="R95" s="3"/>
      <c r="S95" s="3"/>
      <c r="T95" s="3"/>
      <c r="U95" s="3"/>
      <c r="V95" s="3"/>
      <c r="W95" s="3"/>
      <c r="X95" s="3"/>
      <c r="Y95" s="3"/>
      <c r="Z95" s="3"/>
    </row>
    <row r="96" ht="14.25" customHeight="1">
      <c r="A96" s="3"/>
      <c r="B96" s="3"/>
      <c r="C96" s="3"/>
      <c r="D96" s="3"/>
      <c r="E96" s="3"/>
      <c r="F96" s="3"/>
      <c r="G96" s="3"/>
      <c r="H96" s="3"/>
      <c r="I96" s="3"/>
      <c r="J96" s="3"/>
      <c r="K96" s="3"/>
      <c r="L96" s="3"/>
      <c r="M96" s="3"/>
      <c r="N96" s="3"/>
      <c r="O96" s="3"/>
      <c r="P96" s="3"/>
      <c r="Q96" s="3"/>
      <c r="R96" s="3"/>
      <c r="S96" s="3"/>
      <c r="T96" s="3"/>
      <c r="U96" s="3"/>
      <c r="V96" s="3"/>
      <c r="W96" s="3"/>
      <c r="X96" s="3"/>
      <c r="Y96" s="3"/>
      <c r="Z96" s="3"/>
    </row>
    <row r="97" ht="15.0" customHeight="1">
      <c r="A97" s="3"/>
      <c r="B97" s="3"/>
      <c r="C97" s="3"/>
      <c r="D97" s="3"/>
      <c r="E97" s="3"/>
      <c r="F97" s="3"/>
      <c r="G97" s="3"/>
      <c r="H97" s="3"/>
      <c r="I97" s="3"/>
      <c r="J97" s="3"/>
      <c r="K97" s="3"/>
      <c r="L97" s="3"/>
      <c r="M97" s="3"/>
      <c r="N97" s="3"/>
      <c r="O97" s="3"/>
      <c r="P97" s="3"/>
      <c r="Q97" s="3"/>
      <c r="R97" s="3"/>
      <c r="S97" s="3"/>
      <c r="T97" s="3"/>
      <c r="U97" s="3"/>
      <c r="V97" s="3"/>
      <c r="W97" s="3"/>
      <c r="X97" s="3"/>
      <c r="Y97" s="3"/>
      <c r="Z97" s="3"/>
    </row>
    <row r="98" ht="14.25" customHeight="1">
      <c r="A98" s="3"/>
      <c r="B98" s="3"/>
      <c r="C98" s="3"/>
      <c r="D98" s="3"/>
      <c r="E98" s="3"/>
      <c r="F98" s="3"/>
      <c r="G98" s="3"/>
      <c r="H98" s="3"/>
      <c r="I98" s="3"/>
      <c r="J98" s="3"/>
      <c r="K98" s="3"/>
      <c r="L98" s="3"/>
      <c r="M98" s="3"/>
      <c r="N98" s="3"/>
      <c r="O98" s="3"/>
      <c r="P98" s="3"/>
      <c r="Q98" s="3"/>
      <c r="R98" s="3"/>
      <c r="S98" s="3"/>
      <c r="T98" s="3"/>
      <c r="U98" s="3"/>
      <c r="V98" s="3"/>
      <c r="W98" s="3"/>
      <c r="X98" s="3"/>
      <c r="Y98" s="3"/>
      <c r="Z98" s="3"/>
    </row>
    <row r="99" ht="14.25" customHeight="1">
      <c r="A99" s="3"/>
      <c r="B99" s="3"/>
      <c r="C99" s="3"/>
      <c r="D99" s="3"/>
      <c r="E99" s="3"/>
      <c r="F99" s="3"/>
      <c r="G99" s="3"/>
      <c r="H99" s="3"/>
      <c r="I99" s="3"/>
      <c r="J99" s="3"/>
      <c r="K99" s="3"/>
      <c r="L99" s="3"/>
      <c r="M99" s="3"/>
      <c r="N99" s="3"/>
      <c r="O99" s="3"/>
      <c r="P99" s="3"/>
      <c r="Q99" s="3"/>
      <c r="R99" s="3"/>
      <c r="S99" s="3"/>
      <c r="T99" s="3"/>
      <c r="U99" s="3"/>
      <c r="V99" s="3"/>
      <c r="W99" s="3"/>
      <c r="X99" s="3"/>
      <c r="Y99" s="3"/>
      <c r="Z99" s="3"/>
    </row>
    <row r="100" ht="14.25" customHeight="1">
      <c r="A100" s="3"/>
      <c r="B100" s="3"/>
      <c r="C100" s="3"/>
      <c r="D100" s="3"/>
      <c r="E100" s="3"/>
      <c r="F100" s="3"/>
      <c r="G100" s="3"/>
      <c r="H100" s="3"/>
      <c r="I100" s="3"/>
      <c r="J100" s="3"/>
      <c r="K100" s="3"/>
      <c r="L100" s="3"/>
      <c r="M100" s="3"/>
      <c r="N100" s="3"/>
      <c r="O100" s="3"/>
      <c r="P100" s="3"/>
      <c r="Q100" s="3"/>
      <c r="R100" s="3"/>
      <c r="S100" s="3"/>
      <c r="T100" s="3"/>
      <c r="U100" s="3"/>
      <c r="V100" s="3"/>
      <c r="W100" s="3"/>
      <c r="X100" s="3"/>
      <c r="Y100" s="3"/>
      <c r="Z100" s="3"/>
    </row>
    <row r="101" ht="14.25" customHeight="1">
      <c r="A101" s="3"/>
      <c r="B101" s="3"/>
      <c r="C101" s="3"/>
      <c r="D101" s="3"/>
      <c r="E101" s="3"/>
      <c r="F101" s="3"/>
      <c r="G101" s="3"/>
      <c r="H101" s="3"/>
      <c r="I101" s="3"/>
      <c r="J101" s="3"/>
      <c r="K101" s="3"/>
      <c r="L101" s="3"/>
      <c r="M101" s="3"/>
      <c r="N101" s="3"/>
      <c r="O101" s="3"/>
      <c r="P101" s="3"/>
      <c r="Q101" s="3"/>
      <c r="R101" s="3"/>
      <c r="S101" s="3"/>
      <c r="T101" s="3"/>
      <c r="U101" s="3"/>
      <c r="V101" s="3"/>
      <c r="W101" s="3"/>
      <c r="X101" s="3"/>
      <c r="Y101" s="3"/>
      <c r="Z101" s="3"/>
    </row>
    <row r="102" ht="14.25" customHeight="1">
      <c r="A102" s="3"/>
      <c r="B102" s="3"/>
      <c r="C102" s="3"/>
      <c r="D102" s="3"/>
      <c r="E102" s="3"/>
      <c r="F102" s="3"/>
      <c r="G102" s="3"/>
      <c r="H102" s="3"/>
      <c r="I102" s="3"/>
      <c r="J102" s="3"/>
      <c r="K102" s="3"/>
      <c r="L102" s="3"/>
      <c r="M102" s="3"/>
      <c r="N102" s="3"/>
      <c r="O102" s="3"/>
      <c r="P102" s="3"/>
      <c r="Q102" s="3"/>
      <c r="R102" s="3"/>
      <c r="S102" s="3"/>
      <c r="T102" s="3"/>
      <c r="U102" s="3"/>
      <c r="V102" s="3"/>
      <c r="W102" s="3"/>
      <c r="X102" s="3"/>
      <c r="Y102" s="3"/>
      <c r="Z102" s="3"/>
    </row>
    <row r="103" ht="15.0" customHeight="1">
      <c r="A103" s="3"/>
      <c r="B103" s="3"/>
      <c r="C103" s="3"/>
      <c r="D103" s="3"/>
      <c r="E103" s="3"/>
      <c r="F103" s="3"/>
      <c r="G103" s="3"/>
      <c r="H103" s="3"/>
      <c r="I103" s="3"/>
      <c r="J103" s="3"/>
      <c r="K103" s="3"/>
      <c r="L103" s="3"/>
      <c r="M103" s="3"/>
      <c r="N103" s="3"/>
      <c r="O103" s="3"/>
      <c r="P103" s="3"/>
      <c r="Q103" s="3"/>
      <c r="R103" s="3"/>
      <c r="S103" s="3"/>
      <c r="T103" s="3"/>
      <c r="U103" s="3"/>
      <c r="V103" s="3"/>
      <c r="W103" s="3"/>
      <c r="X103" s="3"/>
      <c r="Y103" s="3"/>
      <c r="Z103" s="3"/>
    </row>
    <row r="104" ht="14.25" customHeight="1">
      <c r="A104" s="3"/>
      <c r="B104" s="3"/>
      <c r="C104" s="3"/>
      <c r="D104" s="3"/>
      <c r="E104" s="3"/>
      <c r="F104" s="3"/>
      <c r="G104" s="3"/>
      <c r="H104" s="3"/>
      <c r="I104" s="3"/>
      <c r="J104" s="3"/>
      <c r="K104" s="3"/>
      <c r="L104" s="3"/>
      <c r="M104" s="3"/>
      <c r="N104" s="3"/>
      <c r="O104" s="3"/>
      <c r="P104" s="3"/>
      <c r="Q104" s="3"/>
      <c r="R104" s="3"/>
      <c r="S104" s="3"/>
      <c r="T104" s="3"/>
      <c r="U104" s="3"/>
      <c r="V104" s="3"/>
      <c r="W104" s="3"/>
      <c r="X104" s="3"/>
      <c r="Y104" s="3"/>
      <c r="Z104" s="3"/>
    </row>
    <row r="105" ht="14.25" customHeight="1">
      <c r="A105" s="3"/>
      <c r="B105" s="3"/>
      <c r="C105" s="3"/>
      <c r="D105" s="3"/>
      <c r="E105" s="3"/>
      <c r="F105" s="3"/>
      <c r="G105" s="3"/>
      <c r="H105" s="3"/>
      <c r="I105" s="3"/>
      <c r="J105" s="3"/>
      <c r="K105" s="3"/>
      <c r="L105" s="3"/>
      <c r="M105" s="3"/>
      <c r="N105" s="3"/>
      <c r="O105" s="3"/>
      <c r="P105" s="3"/>
      <c r="Q105" s="3"/>
      <c r="R105" s="3"/>
      <c r="S105" s="3"/>
      <c r="T105" s="3"/>
      <c r="U105" s="3"/>
      <c r="V105" s="3"/>
      <c r="W105" s="3"/>
      <c r="X105" s="3"/>
      <c r="Y105" s="3"/>
      <c r="Z105" s="3"/>
    </row>
    <row r="106" ht="14.25" customHeight="1">
      <c r="A106" s="3"/>
      <c r="B106" s="3"/>
      <c r="C106" s="3"/>
      <c r="D106" s="3"/>
      <c r="E106" s="3"/>
      <c r="F106" s="3"/>
      <c r="G106" s="3"/>
      <c r="H106" s="3"/>
      <c r="I106" s="3"/>
      <c r="J106" s="3"/>
      <c r="K106" s="3"/>
      <c r="L106" s="3"/>
      <c r="M106" s="3"/>
      <c r="N106" s="3"/>
      <c r="O106" s="3"/>
      <c r="P106" s="3"/>
      <c r="Q106" s="3"/>
      <c r="R106" s="3"/>
      <c r="S106" s="3"/>
      <c r="T106" s="3"/>
      <c r="U106" s="3"/>
      <c r="V106" s="3"/>
      <c r="W106" s="3"/>
      <c r="X106" s="3"/>
      <c r="Y106" s="3"/>
      <c r="Z106" s="3"/>
    </row>
    <row r="107" ht="14.25" customHeight="1">
      <c r="A107" s="3"/>
      <c r="B107" s="3"/>
      <c r="C107" s="3"/>
      <c r="D107" s="3"/>
      <c r="E107" s="3"/>
      <c r="F107" s="3"/>
      <c r="G107" s="3"/>
      <c r="H107" s="3"/>
      <c r="I107" s="3"/>
      <c r="J107" s="3"/>
      <c r="K107" s="3"/>
      <c r="L107" s="3"/>
      <c r="M107" s="3"/>
      <c r="N107" s="3"/>
      <c r="O107" s="3"/>
      <c r="P107" s="3"/>
      <c r="Q107" s="3"/>
      <c r="R107" s="3"/>
      <c r="S107" s="3"/>
      <c r="T107" s="3"/>
      <c r="U107" s="3"/>
      <c r="V107" s="3"/>
      <c r="W107" s="3"/>
      <c r="X107" s="3"/>
      <c r="Y107" s="3"/>
      <c r="Z107" s="3"/>
    </row>
    <row r="108" ht="14.25" customHeight="1">
      <c r="A108" s="3"/>
      <c r="B108" s="3"/>
      <c r="C108" s="3"/>
      <c r="D108" s="3"/>
      <c r="E108" s="3"/>
      <c r="F108" s="3"/>
      <c r="G108" s="3"/>
      <c r="H108" s="3"/>
      <c r="I108" s="3"/>
      <c r="J108" s="3"/>
      <c r="K108" s="3"/>
      <c r="L108" s="3"/>
      <c r="M108" s="3"/>
      <c r="N108" s="3"/>
      <c r="O108" s="3"/>
      <c r="P108" s="3"/>
      <c r="Q108" s="3"/>
      <c r="R108" s="3"/>
      <c r="S108" s="3"/>
      <c r="T108" s="3"/>
      <c r="U108" s="3"/>
      <c r="V108" s="3"/>
      <c r="W108" s="3"/>
      <c r="X108" s="3"/>
      <c r="Y108" s="3"/>
      <c r="Z108" s="3"/>
    </row>
    <row r="109" ht="15.0" customHeight="1">
      <c r="A109" s="3"/>
      <c r="B109" s="3"/>
      <c r="C109" s="3"/>
      <c r="D109" s="3"/>
      <c r="E109" s="3"/>
      <c r="F109" s="3"/>
      <c r="G109" s="3"/>
      <c r="H109" s="3"/>
      <c r="I109" s="3"/>
      <c r="J109" s="3"/>
      <c r="K109" s="3"/>
      <c r="L109" s="3"/>
      <c r="M109" s="3"/>
      <c r="N109" s="3"/>
      <c r="O109" s="3"/>
      <c r="P109" s="3"/>
      <c r="Q109" s="3"/>
      <c r="R109" s="3"/>
      <c r="S109" s="3"/>
      <c r="T109" s="3"/>
      <c r="U109" s="3"/>
      <c r="V109" s="3"/>
      <c r="W109" s="3"/>
      <c r="X109" s="3"/>
      <c r="Y109" s="3"/>
      <c r="Z109" s="3"/>
    </row>
    <row r="110" ht="14.25" customHeight="1">
      <c r="A110" s="3"/>
      <c r="B110" s="3"/>
      <c r="C110" s="3"/>
      <c r="D110" s="3"/>
      <c r="E110" s="3"/>
      <c r="F110" s="3"/>
      <c r="G110" s="3"/>
      <c r="H110" s="3"/>
      <c r="I110" s="3"/>
      <c r="J110" s="3"/>
      <c r="K110" s="3"/>
      <c r="L110" s="3"/>
      <c r="M110" s="3"/>
      <c r="N110" s="3"/>
      <c r="O110" s="3"/>
      <c r="P110" s="3"/>
      <c r="Q110" s="3"/>
      <c r="R110" s="3"/>
      <c r="S110" s="3"/>
      <c r="T110" s="3"/>
      <c r="U110" s="3"/>
      <c r="V110" s="3"/>
      <c r="W110" s="3"/>
      <c r="X110" s="3"/>
      <c r="Y110" s="3"/>
      <c r="Z110" s="3"/>
    </row>
    <row r="111" ht="14.25" customHeight="1">
      <c r="A111" s="3"/>
      <c r="B111" s="3"/>
      <c r="C111" s="3"/>
      <c r="D111" s="3"/>
      <c r="E111" s="3"/>
      <c r="F111" s="3"/>
      <c r="G111" s="3"/>
      <c r="H111" s="3"/>
      <c r="I111" s="3"/>
      <c r="J111" s="3"/>
      <c r="K111" s="3"/>
      <c r="L111" s="3"/>
      <c r="M111" s="3"/>
      <c r="N111" s="3"/>
      <c r="O111" s="3"/>
      <c r="P111" s="3"/>
      <c r="Q111" s="3"/>
      <c r="R111" s="3"/>
      <c r="S111" s="3"/>
      <c r="T111" s="3"/>
      <c r="U111" s="3"/>
      <c r="V111" s="3"/>
      <c r="W111" s="3"/>
      <c r="X111" s="3"/>
      <c r="Y111" s="3"/>
      <c r="Z111" s="3"/>
    </row>
    <row r="112" ht="14.25" customHeight="1">
      <c r="A112" s="3"/>
      <c r="B112" s="3"/>
      <c r="C112" s="3"/>
      <c r="D112" s="3"/>
      <c r="E112" s="3"/>
      <c r="F112" s="3"/>
      <c r="G112" s="3"/>
      <c r="H112" s="3"/>
      <c r="I112" s="3"/>
      <c r="J112" s="3"/>
      <c r="K112" s="3"/>
      <c r="L112" s="3"/>
      <c r="M112" s="3"/>
      <c r="N112" s="3"/>
      <c r="O112" s="3"/>
      <c r="P112" s="3"/>
      <c r="Q112" s="3"/>
      <c r="R112" s="3"/>
      <c r="S112" s="3"/>
      <c r="T112" s="3"/>
      <c r="U112" s="3"/>
      <c r="V112" s="3"/>
      <c r="W112" s="3"/>
      <c r="X112" s="3"/>
      <c r="Y112" s="3"/>
      <c r="Z112" s="3"/>
    </row>
    <row r="113" ht="14.25" customHeight="1">
      <c r="A113" s="3"/>
      <c r="B113" s="3"/>
      <c r="C113" s="3"/>
      <c r="D113" s="3"/>
      <c r="E113" s="3"/>
      <c r="F113" s="3"/>
      <c r="G113" s="3"/>
      <c r="H113" s="3"/>
      <c r="I113" s="3"/>
      <c r="J113" s="3"/>
      <c r="K113" s="3"/>
      <c r="L113" s="3"/>
      <c r="M113" s="3"/>
      <c r="N113" s="3"/>
      <c r="O113" s="3"/>
      <c r="P113" s="3"/>
      <c r="Q113" s="3"/>
      <c r="R113" s="3"/>
      <c r="S113" s="3"/>
      <c r="T113" s="3"/>
      <c r="U113" s="3"/>
      <c r="V113" s="3"/>
      <c r="W113" s="3"/>
      <c r="X113" s="3"/>
      <c r="Y113" s="3"/>
      <c r="Z113" s="3"/>
    </row>
    <row r="114" ht="14.25" customHeight="1">
      <c r="A114" s="3"/>
      <c r="B114" s="3"/>
      <c r="C114" s="3"/>
      <c r="D114" s="3"/>
      <c r="E114" s="3"/>
      <c r="F114" s="3"/>
      <c r="G114" s="3"/>
      <c r="H114" s="3"/>
      <c r="I114" s="3"/>
      <c r="J114" s="3"/>
      <c r="K114" s="3"/>
      <c r="L114" s="3"/>
      <c r="M114" s="3"/>
      <c r="N114" s="3"/>
      <c r="O114" s="3"/>
      <c r="P114" s="3"/>
      <c r="Q114" s="3"/>
      <c r="R114" s="3"/>
      <c r="S114" s="3"/>
      <c r="T114" s="3"/>
      <c r="U114" s="3"/>
      <c r="V114" s="3"/>
      <c r="W114" s="3"/>
      <c r="X114" s="3"/>
      <c r="Y114" s="3"/>
      <c r="Z114" s="3"/>
    </row>
    <row r="115" ht="15.0" customHeight="1">
      <c r="A115" s="3"/>
      <c r="B115" s="3"/>
      <c r="C115" s="3"/>
      <c r="D115" s="3"/>
      <c r="E115" s="3"/>
      <c r="F115" s="3"/>
      <c r="G115" s="3"/>
      <c r="H115" s="3"/>
      <c r="I115" s="3"/>
      <c r="J115" s="3"/>
      <c r="K115" s="3"/>
      <c r="L115" s="3"/>
      <c r="M115" s="3"/>
      <c r="N115" s="3"/>
      <c r="O115" s="3"/>
      <c r="P115" s="3"/>
      <c r="Q115" s="3"/>
      <c r="R115" s="3"/>
      <c r="S115" s="3"/>
      <c r="T115" s="3"/>
      <c r="U115" s="3"/>
      <c r="V115" s="3"/>
      <c r="W115" s="3"/>
      <c r="X115" s="3"/>
      <c r="Y115" s="3"/>
      <c r="Z115" s="3"/>
    </row>
    <row r="116" ht="14.25" customHeight="1">
      <c r="A116" s="3"/>
      <c r="B116" s="3"/>
      <c r="C116" s="3"/>
      <c r="D116" s="3"/>
      <c r="E116" s="3"/>
      <c r="F116" s="3"/>
      <c r="G116" s="3"/>
      <c r="H116" s="3"/>
      <c r="I116" s="3"/>
      <c r="J116" s="3"/>
      <c r="K116" s="3"/>
      <c r="L116" s="3"/>
      <c r="M116" s="3"/>
      <c r="N116" s="3"/>
      <c r="O116" s="3"/>
      <c r="P116" s="3"/>
      <c r="Q116" s="3"/>
      <c r="R116" s="3"/>
      <c r="S116" s="3"/>
      <c r="T116" s="3"/>
      <c r="U116" s="3"/>
      <c r="V116" s="3"/>
      <c r="W116" s="3"/>
      <c r="X116" s="3"/>
      <c r="Y116" s="3"/>
      <c r="Z116" s="3"/>
    </row>
    <row r="117" ht="14.25" customHeight="1">
      <c r="A117" s="3"/>
      <c r="B117" s="3"/>
      <c r="C117" s="3"/>
      <c r="D117" s="3"/>
      <c r="E117" s="3"/>
      <c r="F117" s="3"/>
      <c r="G117" s="3"/>
      <c r="H117" s="3"/>
      <c r="I117" s="3"/>
      <c r="J117" s="3"/>
      <c r="K117" s="3"/>
      <c r="L117" s="3"/>
      <c r="M117" s="3"/>
      <c r="N117" s="3"/>
      <c r="O117" s="3"/>
      <c r="P117" s="3"/>
      <c r="Q117" s="3"/>
      <c r="R117" s="3"/>
      <c r="S117" s="3"/>
      <c r="T117" s="3"/>
      <c r="U117" s="3"/>
      <c r="V117" s="3"/>
      <c r="W117" s="3"/>
      <c r="X117" s="3"/>
      <c r="Y117" s="3"/>
      <c r="Z117" s="3"/>
    </row>
    <row r="118" ht="14.25" customHeight="1">
      <c r="A118" s="3"/>
      <c r="B118" s="3"/>
      <c r="C118" s="3"/>
      <c r="D118" s="3"/>
      <c r="E118" s="3"/>
      <c r="F118" s="3"/>
      <c r="G118" s="3"/>
      <c r="H118" s="3"/>
      <c r="I118" s="3"/>
      <c r="J118" s="3"/>
      <c r="K118" s="3"/>
      <c r="L118" s="3"/>
      <c r="M118" s="3"/>
      <c r="N118" s="3"/>
      <c r="O118" s="3"/>
      <c r="P118" s="3"/>
      <c r="Q118" s="3"/>
      <c r="R118" s="3"/>
      <c r="S118" s="3"/>
      <c r="T118" s="3"/>
      <c r="U118" s="3"/>
      <c r="V118" s="3"/>
      <c r="W118" s="3"/>
      <c r="X118" s="3"/>
      <c r="Y118" s="3"/>
      <c r="Z118" s="3"/>
    </row>
    <row r="119" ht="14.25" customHeight="1">
      <c r="A119" s="3"/>
      <c r="B119" s="3"/>
      <c r="C119" s="3"/>
      <c r="D119" s="3"/>
      <c r="E119" s="3"/>
      <c r="F119" s="3"/>
      <c r="G119" s="3"/>
      <c r="H119" s="3"/>
      <c r="I119" s="3"/>
      <c r="J119" s="3"/>
      <c r="K119" s="3"/>
      <c r="L119" s="3"/>
      <c r="M119" s="3"/>
      <c r="N119" s="3"/>
      <c r="O119" s="3"/>
      <c r="P119" s="3"/>
      <c r="Q119" s="3"/>
      <c r="R119" s="3"/>
      <c r="S119" s="3"/>
      <c r="T119" s="3"/>
      <c r="U119" s="3"/>
      <c r="V119" s="3"/>
      <c r="W119" s="3"/>
      <c r="X119" s="3"/>
      <c r="Y119" s="3"/>
      <c r="Z119" s="3"/>
    </row>
    <row r="120" ht="14.25" customHeight="1">
      <c r="A120" s="3"/>
      <c r="B120" s="3"/>
      <c r="C120" s="3"/>
      <c r="D120" s="3"/>
      <c r="E120" s="3"/>
      <c r="F120" s="3"/>
      <c r="G120" s="3"/>
      <c r="H120" s="3"/>
      <c r="I120" s="3"/>
      <c r="J120" s="3"/>
      <c r="K120" s="3"/>
      <c r="L120" s="3"/>
      <c r="M120" s="3"/>
      <c r="N120" s="3"/>
      <c r="O120" s="3"/>
      <c r="P120" s="3"/>
      <c r="Q120" s="3"/>
      <c r="R120" s="3"/>
      <c r="S120" s="3"/>
      <c r="T120" s="3"/>
      <c r="U120" s="3"/>
      <c r="V120" s="3"/>
      <c r="W120" s="3"/>
      <c r="X120" s="3"/>
      <c r="Y120" s="3"/>
      <c r="Z120" s="3"/>
    </row>
    <row r="121" ht="15.0" customHeight="1">
      <c r="A121" s="3"/>
      <c r="B121" s="3"/>
      <c r="C121" s="3"/>
      <c r="D121" s="3"/>
      <c r="E121" s="3"/>
      <c r="F121" s="3"/>
      <c r="G121" s="3"/>
      <c r="H121" s="3"/>
      <c r="I121" s="3"/>
      <c r="J121" s="3"/>
      <c r="K121" s="3"/>
      <c r="L121" s="3"/>
      <c r="M121" s="3"/>
      <c r="N121" s="3"/>
      <c r="O121" s="3"/>
      <c r="P121" s="3"/>
      <c r="Q121" s="3"/>
      <c r="R121" s="3"/>
      <c r="S121" s="3"/>
      <c r="T121" s="3"/>
      <c r="U121" s="3"/>
      <c r="V121" s="3"/>
      <c r="W121" s="3"/>
      <c r="X121" s="3"/>
      <c r="Y121" s="3"/>
      <c r="Z121" s="3"/>
    </row>
    <row r="122" ht="14.25" customHeight="1">
      <c r="A122" s="3"/>
      <c r="B122" s="3"/>
      <c r="C122" s="3"/>
      <c r="D122" s="3"/>
      <c r="E122" s="3"/>
      <c r="F122" s="3"/>
      <c r="G122" s="3"/>
      <c r="H122" s="3"/>
      <c r="I122" s="3"/>
      <c r="J122" s="3"/>
      <c r="K122" s="3"/>
      <c r="L122" s="3"/>
      <c r="M122" s="3"/>
      <c r="N122" s="3"/>
      <c r="O122" s="3"/>
      <c r="P122" s="3"/>
      <c r="Q122" s="3"/>
      <c r="R122" s="3"/>
      <c r="S122" s="3"/>
      <c r="T122" s="3"/>
      <c r="U122" s="3"/>
      <c r="V122" s="3"/>
      <c r="W122" s="3"/>
      <c r="X122" s="3"/>
      <c r="Y122" s="3"/>
      <c r="Z122" s="3"/>
    </row>
    <row r="123" ht="14.25" customHeight="1">
      <c r="A123" s="3"/>
      <c r="B123" s="3"/>
      <c r="C123" s="3"/>
      <c r="D123" s="3"/>
      <c r="E123" s="3"/>
      <c r="F123" s="3"/>
      <c r="G123" s="3"/>
      <c r="H123" s="3"/>
      <c r="I123" s="3"/>
      <c r="J123" s="3"/>
      <c r="K123" s="3"/>
      <c r="L123" s="3"/>
      <c r="M123" s="3"/>
      <c r="N123" s="3"/>
      <c r="O123" s="3"/>
      <c r="P123" s="3"/>
      <c r="Q123" s="3"/>
      <c r="R123" s="3"/>
      <c r="S123" s="3"/>
      <c r="T123" s="3"/>
      <c r="U123" s="3"/>
      <c r="V123" s="3"/>
      <c r="W123" s="3"/>
      <c r="X123" s="3"/>
      <c r="Y123" s="3"/>
      <c r="Z123" s="3"/>
    </row>
    <row r="124" ht="14.25" customHeight="1">
      <c r="A124" s="3"/>
      <c r="B124" s="3"/>
      <c r="C124" s="3"/>
      <c r="D124" s="3"/>
      <c r="E124" s="3"/>
      <c r="F124" s="3"/>
      <c r="G124" s="3"/>
      <c r="H124" s="3"/>
      <c r="I124" s="3"/>
      <c r="J124" s="3"/>
      <c r="K124" s="3"/>
      <c r="L124" s="3"/>
      <c r="M124" s="3"/>
      <c r="N124" s="3"/>
      <c r="O124" s="3"/>
      <c r="P124" s="3"/>
      <c r="Q124" s="3"/>
      <c r="R124" s="3"/>
      <c r="S124" s="3"/>
      <c r="T124" s="3"/>
      <c r="U124" s="3"/>
      <c r="V124" s="3"/>
      <c r="W124" s="3"/>
      <c r="X124" s="3"/>
      <c r="Y124" s="3"/>
      <c r="Z124" s="3"/>
    </row>
    <row r="125" ht="14.25" customHeight="1">
      <c r="A125" s="3"/>
      <c r="B125" s="3"/>
      <c r="C125" s="3"/>
      <c r="D125" s="3"/>
      <c r="E125" s="3"/>
      <c r="F125" s="3"/>
      <c r="G125" s="3"/>
      <c r="H125" s="3"/>
      <c r="I125" s="3"/>
      <c r="J125" s="3"/>
      <c r="K125" s="3"/>
      <c r="L125" s="3"/>
      <c r="M125" s="3"/>
      <c r="N125" s="3"/>
      <c r="O125" s="3"/>
      <c r="P125" s="3"/>
      <c r="Q125" s="3"/>
      <c r="R125" s="3"/>
      <c r="S125" s="3"/>
      <c r="T125" s="3"/>
      <c r="U125" s="3"/>
      <c r="V125" s="3"/>
      <c r="W125" s="3"/>
      <c r="X125" s="3"/>
      <c r="Y125" s="3"/>
      <c r="Z125" s="3"/>
    </row>
    <row r="126" ht="14.25" customHeight="1">
      <c r="A126" s="3"/>
      <c r="B126" s="3"/>
      <c r="C126" s="3"/>
      <c r="D126" s="3"/>
      <c r="E126" s="3"/>
      <c r="F126" s="3"/>
      <c r="G126" s="3"/>
      <c r="H126" s="3"/>
      <c r="I126" s="3"/>
      <c r="J126" s="3"/>
      <c r="K126" s="3"/>
      <c r="L126" s="3"/>
      <c r="M126" s="3"/>
      <c r="N126" s="3"/>
      <c r="O126" s="3"/>
      <c r="P126" s="3"/>
      <c r="Q126" s="3"/>
      <c r="R126" s="3"/>
      <c r="S126" s="3"/>
      <c r="T126" s="3"/>
      <c r="U126" s="3"/>
      <c r="V126" s="3"/>
      <c r="W126" s="3"/>
      <c r="X126" s="3"/>
      <c r="Y126" s="3"/>
      <c r="Z126" s="3"/>
    </row>
    <row r="127" ht="15.0" customHeight="1">
      <c r="A127" s="3"/>
      <c r="B127" s="3"/>
      <c r="C127" s="3"/>
      <c r="D127" s="3"/>
      <c r="E127" s="3"/>
      <c r="F127" s="3"/>
      <c r="G127" s="3"/>
      <c r="H127" s="3"/>
      <c r="I127" s="3"/>
      <c r="J127" s="3"/>
      <c r="K127" s="3"/>
      <c r="L127" s="3"/>
      <c r="M127" s="3"/>
      <c r="N127" s="3"/>
      <c r="O127" s="3"/>
      <c r="P127" s="3"/>
      <c r="Q127" s="3"/>
      <c r="R127" s="3"/>
      <c r="S127" s="3"/>
      <c r="T127" s="3"/>
      <c r="U127" s="3"/>
      <c r="V127" s="3"/>
      <c r="W127" s="3"/>
      <c r="X127" s="3"/>
      <c r="Y127" s="3"/>
      <c r="Z127" s="3"/>
    </row>
    <row r="128" ht="14.25" customHeight="1">
      <c r="A128" s="3"/>
      <c r="B128" s="3"/>
      <c r="C128" s="3"/>
      <c r="D128" s="3"/>
      <c r="E128" s="3"/>
      <c r="F128" s="3"/>
      <c r="G128" s="3"/>
      <c r="H128" s="3"/>
      <c r="I128" s="3"/>
      <c r="J128" s="3"/>
      <c r="K128" s="3"/>
      <c r="L128" s="3"/>
      <c r="M128" s="3"/>
      <c r="N128" s="3"/>
      <c r="O128" s="3"/>
      <c r="P128" s="3"/>
      <c r="Q128" s="3"/>
      <c r="R128" s="3"/>
      <c r="S128" s="3"/>
      <c r="T128" s="3"/>
      <c r="U128" s="3"/>
      <c r="V128" s="3"/>
      <c r="W128" s="3"/>
      <c r="X128" s="3"/>
      <c r="Y128" s="3"/>
      <c r="Z128" s="3"/>
    </row>
    <row r="129" ht="14.25" customHeight="1">
      <c r="A129" s="3"/>
      <c r="B129" s="3"/>
      <c r="C129" s="3"/>
      <c r="D129" s="3"/>
      <c r="E129" s="3"/>
      <c r="F129" s="3"/>
      <c r="G129" s="3"/>
      <c r="H129" s="3"/>
      <c r="I129" s="3"/>
      <c r="J129" s="3"/>
      <c r="K129" s="3"/>
      <c r="L129" s="3"/>
      <c r="M129" s="3"/>
      <c r="N129" s="3"/>
      <c r="O129" s="3"/>
      <c r="P129" s="3"/>
      <c r="Q129" s="3"/>
      <c r="R129" s="3"/>
      <c r="S129" s="3"/>
      <c r="T129" s="3"/>
      <c r="U129" s="3"/>
      <c r="V129" s="3"/>
      <c r="W129" s="3"/>
      <c r="X129" s="3"/>
      <c r="Y129" s="3"/>
      <c r="Z129" s="3"/>
    </row>
    <row r="130" ht="14.25" customHeight="1">
      <c r="A130" s="3"/>
      <c r="B130" s="3"/>
      <c r="C130" s="3"/>
      <c r="D130" s="3"/>
      <c r="E130" s="3"/>
      <c r="F130" s="3"/>
      <c r="G130" s="3"/>
      <c r="H130" s="3"/>
      <c r="I130" s="3"/>
      <c r="J130" s="3"/>
      <c r="K130" s="3"/>
      <c r="L130" s="3"/>
      <c r="M130" s="3"/>
      <c r="N130" s="3"/>
      <c r="O130" s="3"/>
      <c r="P130" s="3"/>
      <c r="Q130" s="3"/>
      <c r="R130" s="3"/>
      <c r="S130" s="3"/>
      <c r="T130" s="3"/>
      <c r="U130" s="3"/>
      <c r="V130" s="3"/>
      <c r="W130" s="3"/>
      <c r="X130" s="3"/>
      <c r="Y130" s="3"/>
      <c r="Z130" s="3"/>
    </row>
    <row r="131" ht="14.25" customHeight="1">
      <c r="A131" s="3"/>
      <c r="B131" s="3"/>
      <c r="C131" s="3"/>
      <c r="D131" s="3"/>
      <c r="E131" s="3"/>
      <c r="F131" s="3"/>
      <c r="G131" s="3"/>
      <c r="H131" s="3"/>
      <c r="I131" s="3"/>
      <c r="J131" s="3"/>
      <c r="K131" s="3"/>
      <c r="L131" s="3"/>
      <c r="M131" s="3"/>
      <c r="N131" s="3"/>
      <c r="O131" s="3"/>
      <c r="P131" s="3"/>
      <c r="Q131" s="3"/>
      <c r="R131" s="3"/>
      <c r="S131" s="3"/>
      <c r="T131" s="3"/>
      <c r="U131" s="3"/>
      <c r="V131" s="3"/>
      <c r="W131" s="3"/>
      <c r="X131" s="3"/>
      <c r="Y131" s="3"/>
      <c r="Z131" s="3"/>
    </row>
    <row r="132" ht="14.25" customHeight="1">
      <c r="A132" s="3"/>
      <c r="B132" s="3"/>
      <c r="C132" s="3"/>
      <c r="D132" s="3"/>
      <c r="E132" s="3"/>
      <c r="F132" s="3"/>
      <c r="G132" s="3"/>
      <c r="H132" s="3"/>
      <c r="I132" s="3"/>
      <c r="J132" s="3"/>
      <c r="K132" s="3"/>
      <c r="L132" s="3"/>
      <c r="M132" s="3"/>
      <c r="N132" s="3"/>
      <c r="O132" s="3"/>
      <c r="P132" s="3"/>
      <c r="Q132" s="3"/>
      <c r="R132" s="3"/>
      <c r="S132" s="3"/>
      <c r="T132" s="3"/>
      <c r="U132" s="3"/>
      <c r="V132" s="3"/>
      <c r="W132" s="3"/>
      <c r="X132" s="3"/>
      <c r="Y132" s="3"/>
      <c r="Z132" s="3"/>
    </row>
    <row r="133" ht="15.0" customHeight="1">
      <c r="A133" s="3"/>
      <c r="B133" s="3"/>
      <c r="C133" s="3"/>
      <c r="D133" s="3"/>
      <c r="E133" s="3"/>
      <c r="F133" s="3"/>
      <c r="G133" s="3"/>
      <c r="H133" s="3"/>
      <c r="I133" s="3"/>
      <c r="J133" s="3"/>
      <c r="K133" s="3"/>
      <c r="L133" s="3"/>
      <c r="M133" s="3"/>
      <c r="N133" s="3"/>
      <c r="O133" s="3"/>
      <c r="P133" s="3"/>
      <c r="Q133" s="3"/>
      <c r="R133" s="3"/>
      <c r="S133" s="3"/>
      <c r="T133" s="3"/>
      <c r="U133" s="3"/>
      <c r="V133" s="3"/>
      <c r="W133" s="3"/>
      <c r="X133" s="3"/>
      <c r="Y133" s="3"/>
      <c r="Z133" s="3"/>
    </row>
    <row r="134" ht="14.25" customHeight="1">
      <c r="A134" s="3"/>
      <c r="B134" s="3"/>
      <c r="C134" s="3"/>
      <c r="D134" s="3"/>
      <c r="E134" s="3"/>
      <c r="F134" s="3"/>
      <c r="G134" s="3"/>
      <c r="H134" s="3"/>
      <c r="I134" s="3"/>
      <c r="J134" s="3"/>
      <c r="K134" s="3"/>
      <c r="L134" s="3"/>
      <c r="M134" s="3"/>
      <c r="N134" s="3"/>
      <c r="O134" s="3"/>
      <c r="P134" s="3"/>
      <c r="Q134" s="3"/>
      <c r="R134" s="3"/>
      <c r="S134" s="3"/>
      <c r="T134" s="3"/>
      <c r="U134" s="3"/>
      <c r="V134" s="3"/>
      <c r="W134" s="3"/>
      <c r="X134" s="3"/>
      <c r="Y134" s="3"/>
      <c r="Z134" s="3"/>
    </row>
    <row r="135" ht="14.25" customHeight="1">
      <c r="A135" s="3"/>
      <c r="B135" s="3"/>
      <c r="C135" s="3"/>
      <c r="D135" s="3"/>
      <c r="E135" s="3"/>
      <c r="F135" s="3"/>
      <c r="G135" s="3"/>
      <c r="H135" s="3"/>
      <c r="I135" s="3"/>
      <c r="J135" s="3"/>
      <c r="K135" s="3"/>
      <c r="L135" s="3"/>
      <c r="M135" s="3"/>
      <c r="N135" s="3"/>
      <c r="O135" s="3"/>
      <c r="P135" s="3"/>
      <c r="Q135" s="3"/>
      <c r="R135" s="3"/>
      <c r="S135" s="3"/>
      <c r="T135" s="3"/>
      <c r="U135" s="3"/>
      <c r="V135" s="3"/>
      <c r="W135" s="3"/>
      <c r="X135" s="3"/>
      <c r="Y135" s="3"/>
      <c r="Z135" s="3"/>
    </row>
    <row r="136" ht="14.25" customHeight="1">
      <c r="A136" s="3"/>
      <c r="B136" s="3"/>
      <c r="C136" s="3"/>
      <c r="D136" s="3"/>
      <c r="E136" s="3"/>
      <c r="F136" s="3"/>
      <c r="G136" s="3"/>
      <c r="H136" s="3"/>
      <c r="I136" s="3"/>
      <c r="J136" s="3"/>
      <c r="K136" s="3"/>
      <c r="L136" s="3"/>
      <c r="M136" s="3"/>
      <c r="N136" s="3"/>
      <c r="O136" s="3"/>
      <c r="P136" s="3"/>
      <c r="Q136" s="3"/>
      <c r="R136" s="3"/>
      <c r="S136" s="3"/>
      <c r="T136" s="3"/>
      <c r="U136" s="3"/>
      <c r="V136" s="3"/>
      <c r="W136" s="3"/>
      <c r="X136" s="3"/>
      <c r="Y136" s="3"/>
      <c r="Z136" s="3"/>
    </row>
    <row r="137" ht="14.25" customHeight="1">
      <c r="A137" s="3"/>
      <c r="B137" s="3"/>
      <c r="C137" s="3"/>
      <c r="D137" s="3"/>
      <c r="E137" s="3"/>
      <c r="F137" s="3"/>
      <c r="G137" s="3"/>
      <c r="H137" s="3"/>
      <c r="I137" s="3"/>
      <c r="J137" s="3"/>
      <c r="K137" s="3"/>
      <c r="L137" s="3"/>
      <c r="M137" s="3"/>
      <c r="N137" s="3"/>
      <c r="O137" s="3"/>
      <c r="P137" s="3"/>
      <c r="Q137" s="3"/>
      <c r="R137" s="3"/>
      <c r="S137" s="3"/>
      <c r="T137" s="3"/>
      <c r="U137" s="3"/>
      <c r="V137" s="3"/>
      <c r="W137" s="3"/>
      <c r="X137" s="3"/>
      <c r="Y137" s="3"/>
      <c r="Z137" s="3"/>
    </row>
    <row r="138" ht="14.25" customHeight="1">
      <c r="A138" s="3"/>
      <c r="B138" s="3"/>
      <c r="C138" s="3"/>
      <c r="D138" s="3"/>
      <c r="E138" s="3"/>
      <c r="F138" s="3"/>
      <c r="G138" s="3"/>
      <c r="H138" s="3"/>
      <c r="I138" s="3"/>
      <c r="J138" s="3"/>
      <c r="K138" s="3"/>
      <c r="L138" s="3"/>
      <c r="M138" s="3"/>
      <c r="N138" s="3"/>
      <c r="O138" s="3"/>
      <c r="P138" s="3"/>
      <c r="Q138" s="3"/>
      <c r="R138" s="3"/>
      <c r="S138" s="3"/>
      <c r="T138" s="3"/>
      <c r="U138" s="3"/>
      <c r="V138" s="3"/>
      <c r="W138" s="3"/>
      <c r="X138" s="3"/>
      <c r="Y138" s="3"/>
      <c r="Z138" s="3"/>
    </row>
    <row r="139" ht="15.0" customHeight="1">
      <c r="A139" s="3"/>
      <c r="B139" s="3"/>
      <c r="C139" s="3"/>
      <c r="D139" s="3"/>
      <c r="E139" s="3"/>
      <c r="F139" s="3"/>
      <c r="G139" s="3"/>
      <c r="H139" s="3"/>
      <c r="I139" s="3"/>
      <c r="J139" s="3"/>
      <c r="K139" s="3"/>
      <c r="L139" s="3"/>
      <c r="M139" s="3"/>
      <c r="N139" s="3"/>
      <c r="O139" s="3"/>
      <c r="P139" s="3"/>
      <c r="Q139" s="3"/>
      <c r="R139" s="3"/>
      <c r="S139" s="3"/>
      <c r="T139" s="3"/>
      <c r="U139" s="3"/>
      <c r="V139" s="3"/>
      <c r="W139" s="3"/>
      <c r="X139" s="3"/>
      <c r="Y139" s="3"/>
      <c r="Z139" s="3"/>
    </row>
    <row r="140" ht="14.25" customHeight="1">
      <c r="A140" s="3"/>
      <c r="B140" s="3"/>
      <c r="C140" s="3"/>
      <c r="D140" s="3"/>
      <c r="E140" s="3"/>
      <c r="F140" s="3"/>
      <c r="G140" s="3"/>
      <c r="H140" s="3"/>
      <c r="I140" s="3"/>
      <c r="J140" s="3"/>
      <c r="K140" s="3"/>
      <c r="L140" s="3"/>
      <c r="M140" s="3"/>
      <c r="N140" s="3"/>
      <c r="O140" s="3"/>
      <c r="P140" s="3"/>
      <c r="Q140" s="3"/>
      <c r="R140" s="3"/>
      <c r="S140" s="3"/>
      <c r="T140" s="3"/>
      <c r="U140" s="3"/>
      <c r="V140" s="3"/>
      <c r="W140" s="3"/>
      <c r="X140" s="3"/>
      <c r="Y140" s="3"/>
      <c r="Z140" s="3"/>
    </row>
    <row r="141" ht="14.25" customHeight="1">
      <c r="A141" s="3"/>
      <c r="B141" s="3"/>
      <c r="C141" s="3"/>
      <c r="D141" s="3"/>
      <c r="E141" s="3"/>
      <c r="F141" s="3"/>
      <c r="G141" s="3"/>
      <c r="H141" s="3"/>
      <c r="I141" s="3"/>
      <c r="J141" s="3"/>
      <c r="K141" s="3"/>
      <c r="L141" s="3"/>
      <c r="M141" s="3"/>
      <c r="N141" s="3"/>
      <c r="O141" s="3"/>
      <c r="P141" s="3"/>
      <c r="Q141" s="3"/>
      <c r="R141" s="3"/>
      <c r="S141" s="3"/>
      <c r="T141" s="3"/>
      <c r="U141" s="3"/>
      <c r="V141" s="3"/>
      <c r="W141" s="3"/>
      <c r="X141" s="3"/>
      <c r="Y141" s="3"/>
      <c r="Z141" s="3"/>
    </row>
    <row r="142" ht="14.25" customHeight="1">
      <c r="A142" s="3"/>
      <c r="B142" s="3"/>
      <c r="C142" s="3"/>
      <c r="D142" s="3"/>
      <c r="E142" s="3"/>
      <c r="F142" s="3"/>
      <c r="G142" s="3"/>
      <c r="H142" s="3"/>
      <c r="I142" s="3"/>
      <c r="J142" s="3"/>
      <c r="K142" s="3"/>
      <c r="L142" s="3"/>
      <c r="M142" s="3"/>
      <c r="N142" s="3"/>
      <c r="O142" s="3"/>
      <c r="P142" s="3"/>
      <c r="Q142" s="3"/>
      <c r="R142" s="3"/>
      <c r="S142" s="3"/>
      <c r="T142" s="3"/>
      <c r="U142" s="3"/>
      <c r="V142" s="3"/>
      <c r="W142" s="3"/>
      <c r="X142" s="3"/>
      <c r="Y142" s="3"/>
      <c r="Z142" s="3"/>
    </row>
    <row r="143" ht="14.25" customHeight="1">
      <c r="A143" s="3"/>
      <c r="B143" s="3"/>
      <c r="C143" s="3"/>
      <c r="D143" s="3"/>
      <c r="E143" s="3"/>
      <c r="F143" s="3"/>
      <c r="G143" s="3"/>
      <c r="H143" s="3"/>
      <c r="I143" s="3"/>
      <c r="J143" s="3"/>
      <c r="K143" s="3"/>
      <c r="L143" s="3"/>
      <c r="M143" s="3"/>
      <c r="N143" s="3"/>
      <c r="O143" s="3"/>
      <c r="P143" s="3"/>
      <c r="Q143" s="3"/>
      <c r="R143" s="3"/>
      <c r="S143" s="3"/>
      <c r="T143" s="3"/>
      <c r="U143" s="3"/>
      <c r="V143" s="3"/>
      <c r="W143" s="3"/>
      <c r="X143" s="3"/>
      <c r="Y143" s="3"/>
      <c r="Z143" s="3"/>
    </row>
    <row r="144" ht="14.25" customHeight="1">
      <c r="A144" s="3"/>
      <c r="B144" s="3"/>
      <c r="C144" s="3"/>
      <c r="D144" s="3"/>
      <c r="E144" s="3"/>
      <c r="F144" s="3"/>
      <c r="G144" s="3"/>
      <c r="H144" s="3"/>
      <c r="I144" s="3"/>
      <c r="J144" s="3"/>
      <c r="K144" s="3"/>
      <c r="L144" s="3"/>
      <c r="M144" s="3"/>
      <c r="N144" s="3"/>
      <c r="O144" s="3"/>
      <c r="P144" s="3"/>
      <c r="Q144" s="3"/>
      <c r="R144" s="3"/>
      <c r="S144" s="3"/>
      <c r="T144" s="3"/>
      <c r="U144" s="3"/>
      <c r="V144" s="3"/>
      <c r="W144" s="3"/>
      <c r="X144" s="3"/>
      <c r="Y144" s="3"/>
      <c r="Z144" s="3"/>
    </row>
    <row r="145" ht="15.0" customHeight="1">
      <c r="A145" s="3"/>
      <c r="B145" s="3"/>
      <c r="C145" s="3"/>
      <c r="D145" s="3"/>
      <c r="E145" s="3"/>
      <c r="F145" s="3"/>
      <c r="G145" s="3"/>
      <c r="H145" s="3"/>
      <c r="I145" s="3"/>
      <c r="J145" s="3"/>
      <c r="K145" s="3"/>
      <c r="L145" s="3"/>
      <c r="M145" s="3"/>
      <c r="N145" s="3"/>
      <c r="O145" s="3"/>
      <c r="P145" s="3"/>
      <c r="Q145" s="3"/>
      <c r="R145" s="3"/>
      <c r="S145" s="3"/>
      <c r="T145" s="3"/>
      <c r="U145" s="3"/>
      <c r="V145" s="3"/>
      <c r="W145" s="3"/>
      <c r="X145" s="3"/>
      <c r="Y145" s="3"/>
      <c r="Z145" s="3"/>
    </row>
    <row r="146" ht="14.25" customHeight="1">
      <c r="A146" s="3"/>
      <c r="B146" s="3"/>
      <c r="C146" s="3"/>
      <c r="D146" s="3"/>
      <c r="E146" s="3"/>
      <c r="F146" s="3"/>
      <c r="G146" s="3"/>
      <c r="H146" s="3"/>
      <c r="I146" s="3"/>
      <c r="J146" s="3"/>
      <c r="K146" s="3"/>
      <c r="L146" s="3"/>
      <c r="M146" s="3"/>
      <c r="N146" s="3"/>
      <c r="O146" s="3"/>
      <c r="P146" s="3"/>
      <c r="Q146" s="3"/>
      <c r="R146" s="3"/>
      <c r="S146" s="3"/>
      <c r="T146" s="3"/>
      <c r="U146" s="3"/>
      <c r="V146" s="3"/>
      <c r="W146" s="3"/>
      <c r="X146" s="3"/>
      <c r="Y146" s="3"/>
      <c r="Z146" s="3"/>
    </row>
    <row r="147" ht="14.25" customHeight="1">
      <c r="A147" s="3"/>
      <c r="B147" s="3"/>
      <c r="C147" s="3"/>
      <c r="D147" s="3"/>
      <c r="E147" s="3"/>
      <c r="F147" s="3"/>
      <c r="G147" s="3"/>
      <c r="H147" s="3"/>
      <c r="I147" s="3"/>
      <c r="J147" s="3"/>
      <c r="K147" s="3"/>
      <c r="L147" s="3"/>
      <c r="M147" s="3"/>
      <c r="N147" s="3"/>
      <c r="O147" s="3"/>
      <c r="P147" s="3"/>
      <c r="Q147" s="3"/>
      <c r="R147" s="3"/>
      <c r="S147" s="3"/>
      <c r="T147" s="3"/>
      <c r="U147" s="3"/>
      <c r="V147" s="3"/>
      <c r="W147" s="3"/>
      <c r="X147" s="3"/>
      <c r="Y147" s="3"/>
      <c r="Z147" s="3"/>
    </row>
    <row r="148" ht="14.25" customHeight="1">
      <c r="A148" s="3"/>
      <c r="B148" s="3"/>
      <c r="C148" s="3"/>
      <c r="D148" s="3"/>
      <c r="E148" s="3"/>
      <c r="F148" s="3"/>
      <c r="G148" s="3"/>
      <c r="H148" s="3"/>
      <c r="I148" s="3"/>
      <c r="J148" s="3"/>
      <c r="K148" s="3"/>
      <c r="L148" s="3"/>
      <c r="M148" s="3"/>
      <c r="N148" s="3"/>
      <c r="O148" s="3"/>
      <c r="P148" s="3"/>
      <c r="Q148" s="3"/>
      <c r="R148" s="3"/>
      <c r="S148" s="3"/>
      <c r="T148" s="3"/>
      <c r="U148" s="3"/>
      <c r="V148" s="3"/>
      <c r="W148" s="3"/>
      <c r="X148" s="3"/>
      <c r="Y148" s="3"/>
      <c r="Z148" s="3"/>
    </row>
    <row r="149" ht="14.25" customHeight="1">
      <c r="A149" s="3"/>
      <c r="B149" s="3"/>
      <c r="C149" s="3"/>
      <c r="D149" s="3"/>
      <c r="E149" s="3"/>
      <c r="F149" s="3"/>
      <c r="G149" s="3"/>
      <c r="H149" s="3"/>
      <c r="I149" s="3"/>
      <c r="J149" s="3"/>
      <c r="K149" s="3"/>
      <c r="L149" s="3"/>
      <c r="M149" s="3"/>
      <c r="N149" s="3"/>
      <c r="O149" s="3"/>
      <c r="P149" s="3"/>
      <c r="Q149" s="3"/>
      <c r="R149" s="3"/>
      <c r="S149" s="3"/>
      <c r="T149" s="3"/>
      <c r="U149" s="3"/>
      <c r="V149" s="3"/>
      <c r="W149" s="3"/>
      <c r="X149" s="3"/>
      <c r="Y149" s="3"/>
      <c r="Z149" s="3"/>
    </row>
    <row r="150" ht="14.25" customHeight="1">
      <c r="A150" s="3"/>
      <c r="B150" s="3"/>
      <c r="C150" s="3"/>
      <c r="D150" s="3"/>
      <c r="E150" s="3"/>
      <c r="F150" s="3"/>
      <c r="G150" s="3"/>
      <c r="H150" s="3"/>
      <c r="I150" s="3"/>
      <c r="J150" s="3"/>
      <c r="K150" s="3"/>
      <c r="L150" s="3"/>
      <c r="M150" s="3"/>
      <c r="N150" s="3"/>
      <c r="O150" s="3"/>
      <c r="P150" s="3"/>
      <c r="Q150" s="3"/>
      <c r="R150" s="3"/>
      <c r="S150" s="3"/>
      <c r="T150" s="3"/>
      <c r="U150" s="3"/>
      <c r="V150" s="3"/>
      <c r="W150" s="3"/>
      <c r="X150" s="3"/>
      <c r="Y150" s="3"/>
      <c r="Z150" s="3"/>
    </row>
    <row r="151" ht="15.0" customHeight="1">
      <c r="A151" s="3"/>
      <c r="B151" s="3"/>
      <c r="C151" s="3"/>
      <c r="D151" s="3"/>
      <c r="E151" s="3"/>
      <c r="F151" s="3"/>
      <c r="G151" s="3"/>
      <c r="H151" s="3"/>
      <c r="I151" s="3"/>
      <c r="J151" s="3"/>
      <c r="K151" s="3"/>
      <c r="L151" s="3"/>
      <c r="M151" s="3"/>
      <c r="N151" s="3"/>
      <c r="O151" s="3"/>
      <c r="P151" s="3"/>
      <c r="Q151" s="3"/>
      <c r="R151" s="3"/>
      <c r="S151" s="3"/>
      <c r="T151" s="3"/>
      <c r="U151" s="3"/>
      <c r="V151" s="3"/>
      <c r="W151" s="3"/>
      <c r="X151" s="3"/>
      <c r="Y151" s="3"/>
      <c r="Z151" s="3"/>
    </row>
    <row r="152" ht="14.25" customHeight="1">
      <c r="A152" s="3"/>
      <c r="B152" s="3"/>
      <c r="C152" s="3"/>
      <c r="D152" s="3"/>
      <c r="E152" s="3"/>
      <c r="F152" s="3"/>
      <c r="G152" s="3"/>
      <c r="H152" s="3"/>
      <c r="I152" s="3"/>
      <c r="J152" s="3"/>
      <c r="K152" s="3"/>
      <c r="L152" s="3"/>
      <c r="M152" s="3"/>
      <c r="N152" s="3"/>
      <c r="O152" s="3"/>
      <c r="P152" s="3"/>
      <c r="Q152" s="3"/>
      <c r="R152" s="3"/>
      <c r="S152" s="3"/>
      <c r="T152" s="3"/>
      <c r="U152" s="3"/>
      <c r="V152" s="3"/>
      <c r="W152" s="3"/>
      <c r="X152" s="3"/>
      <c r="Y152" s="3"/>
      <c r="Z152" s="3"/>
    </row>
    <row r="153" ht="14.25" customHeight="1">
      <c r="A153" s="3"/>
      <c r="B153" s="3"/>
      <c r="C153" s="3"/>
      <c r="D153" s="3"/>
      <c r="E153" s="3"/>
      <c r="F153" s="3"/>
      <c r="G153" s="3"/>
      <c r="H153" s="3"/>
      <c r="I153" s="3"/>
      <c r="J153" s="3"/>
      <c r="K153" s="3"/>
      <c r="L153" s="3"/>
      <c r="M153" s="3"/>
      <c r="N153" s="3"/>
      <c r="O153" s="3"/>
      <c r="P153" s="3"/>
      <c r="Q153" s="3"/>
      <c r="R153" s="3"/>
      <c r="S153" s="3"/>
      <c r="T153" s="3"/>
      <c r="U153" s="3"/>
      <c r="V153" s="3"/>
      <c r="W153" s="3"/>
      <c r="X153" s="3"/>
      <c r="Y153" s="3"/>
      <c r="Z153" s="3"/>
    </row>
    <row r="154" ht="14.25" customHeight="1">
      <c r="A154" s="3"/>
      <c r="B154" s="3"/>
      <c r="C154" s="3"/>
      <c r="D154" s="3"/>
      <c r="E154" s="3"/>
      <c r="F154" s="3"/>
      <c r="G154" s="3"/>
      <c r="H154" s="3"/>
      <c r="I154" s="3"/>
      <c r="J154" s="3"/>
      <c r="K154" s="3"/>
      <c r="L154" s="3"/>
      <c r="M154" s="3"/>
      <c r="N154" s="3"/>
      <c r="O154" s="3"/>
      <c r="P154" s="3"/>
      <c r="Q154" s="3"/>
      <c r="R154" s="3"/>
      <c r="S154" s="3"/>
      <c r="T154" s="3"/>
      <c r="U154" s="3"/>
      <c r="V154" s="3"/>
      <c r="W154" s="3"/>
      <c r="X154" s="3"/>
      <c r="Y154" s="3"/>
      <c r="Z154" s="3"/>
    </row>
    <row r="155" ht="14.25" customHeight="1">
      <c r="A155" s="3"/>
      <c r="B155" s="3"/>
      <c r="C155" s="3"/>
      <c r="D155" s="3"/>
      <c r="E155" s="3"/>
      <c r="F155" s="3"/>
      <c r="G155" s="3"/>
      <c r="H155" s="3"/>
      <c r="I155" s="3"/>
      <c r="J155" s="3"/>
      <c r="K155" s="3"/>
      <c r="L155" s="3"/>
      <c r="M155" s="3"/>
      <c r="N155" s="3"/>
      <c r="O155" s="3"/>
      <c r="P155" s="3"/>
      <c r="Q155" s="3"/>
      <c r="R155" s="3"/>
      <c r="S155" s="3"/>
      <c r="T155" s="3"/>
      <c r="U155" s="3"/>
      <c r="V155" s="3"/>
      <c r="W155" s="3"/>
      <c r="X155" s="3"/>
      <c r="Y155" s="3"/>
      <c r="Z155" s="3"/>
    </row>
    <row r="156" ht="14.25" customHeight="1">
      <c r="A156" s="3"/>
      <c r="B156" s="3"/>
      <c r="C156" s="3"/>
      <c r="D156" s="3"/>
      <c r="E156" s="3"/>
      <c r="F156" s="3"/>
      <c r="G156" s="3"/>
      <c r="H156" s="3"/>
      <c r="I156" s="3"/>
      <c r="J156" s="3"/>
      <c r="K156" s="3"/>
      <c r="L156" s="3"/>
      <c r="M156" s="3"/>
      <c r="N156" s="3"/>
      <c r="O156" s="3"/>
      <c r="P156" s="3"/>
      <c r="Q156" s="3"/>
      <c r="R156" s="3"/>
      <c r="S156" s="3"/>
      <c r="T156" s="3"/>
      <c r="U156" s="3"/>
      <c r="V156" s="3"/>
      <c r="W156" s="3"/>
      <c r="X156" s="3"/>
      <c r="Y156" s="3"/>
      <c r="Z156" s="3"/>
    </row>
    <row r="157" ht="15.0" customHeight="1">
      <c r="A157" s="3"/>
      <c r="B157" s="3"/>
      <c r="C157" s="3"/>
      <c r="D157" s="3"/>
      <c r="E157" s="3"/>
      <c r="F157" s="3"/>
      <c r="G157" s="3"/>
      <c r="H157" s="3"/>
      <c r="I157" s="3"/>
      <c r="J157" s="3"/>
      <c r="K157" s="3"/>
      <c r="L157" s="3"/>
      <c r="M157" s="3"/>
      <c r="N157" s="3"/>
      <c r="O157" s="3"/>
      <c r="P157" s="3"/>
      <c r="Q157" s="3"/>
      <c r="R157" s="3"/>
      <c r="S157" s="3"/>
      <c r="T157" s="3"/>
      <c r="U157" s="3"/>
      <c r="V157" s="3"/>
      <c r="W157" s="3"/>
      <c r="X157" s="3"/>
      <c r="Y157" s="3"/>
      <c r="Z157" s="3"/>
    </row>
    <row r="158" ht="14.25" customHeight="1">
      <c r="A158" s="3"/>
      <c r="B158" s="3"/>
      <c r="C158" s="3"/>
      <c r="D158" s="3"/>
      <c r="E158" s="3"/>
      <c r="F158" s="3"/>
      <c r="G158" s="3"/>
      <c r="H158" s="3"/>
      <c r="I158" s="3"/>
      <c r="J158" s="3"/>
      <c r="K158" s="3"/>
      <c r="L158" s="3"/>
      <c r="M158" s="3"/>
      <c r="N158" s="3"/>
      <c r="O158" s="3"/>
      <c r="P158" s="3"/>
      <c r="Q158" s="3"/>
      <c r="R158" s="3"/>
      <c r="S158" s="3"/>
      <c r="T158" s="3"/>
      <c r="U158" s="3"/>
      <c r="V158" s="3"/>
      <c r="W158" s="3"/>
      <c r="X158" s="3"/>
      <c r="Y158" s="3"/>
      <c r="Z158" s="3"/>
    </row>
    <row r="159" ht="15.0" customHeight="1">
      <c r="A159" s="3"/>
      <c r="B159" s="3"/>
      <c r="C159" s="3"/>
      <c r="D159" s="3"/>
      <c r="E159" s="3"/>
      <c r="F159" s="3"/>
      <c r="G159" s="3"/>
      <c r="H159" s="3"/>
      <c r="I159" s="3"/>
      <c r="J159" s="3"/>
      <c r="K159" s="3"/>
      <c r="L159" s="3"/>
      <c r="M159" s="3"/>
      <c r="N159" s="3"/>
      <c r="O159" s="3"/>
      <c r="P159" s="3"/>
      <c r="Q159" s="3"/>
      <c r="R159" s="3"/>
      <c r="S159" s="3"/>
      <c r="T159" s="3"/>
      <c r="U159" s="3"/>
      <c r="V159" s="3"/>
      <c r="W159" s="3"/>
      <c r="X159" s="3"/>
      <c r="Y159" s="3"/>
      <c r="Z159" s="3"/>
    </row>
    <row r="160" ht="14.25" customHeight="1">
      <c r="A160" s="3"/>
      <c r="B160" s="3"/>
      <c r="C160" s="3"/>
      <c r="D160" s="3"/>
      <c r="E160" s="3"/>
      <c r="F160" s="3"/>
      <c r="G160" s="3"/>
      <c r="H160" s="3"/>
      <c r="I160" s="3"/>
      <c r="J160" s="3"/>
      <c r="K160" s="3"/>
      <c r="L160" s="3"/>
      <c r="M160" s="3"/>
      <c r="N160" s="3"/>
      <c r="O160" s="3"/>
      <c r="P160" s="3"/>
      <c r="Q160" s="3"/>
      <c r="R160" s="3"/>
      <c r="S160" s="3"/>
      <c r="T160" s="3"/>
      <c r="U160" s="3"/>
      <c r="V160" s="3"/>
      <c r="W160" s="3"/>
      <c r="X160" s="3"/>
      <c r="Y160" s="3"/>
      <c r="Z160" s="3"/>
    </row>
    <row r="161" ht="14.25" customHeight="1">
      <c r="A161" s="3"/>
      <c r="B161" s="3"/>
      <c r="C161" s="3"/>
      <c r="D161" s="3"/>
      <c r="E161" s="3"/>
      <c r="F161" s="3"/>
      <c r="G161" s="3"/>
      <c r="H161" s="3"/>
      <c r="I161" s="3"/>
      <c r="J161" s="3"/>
      <c r="K161" s="3"/>
      <c r="L161" s="3"/>
      <c r="M161" s="3"/>
      <c r="N161" s="3"/>
      <c r="O161" s="3"/>
      <c r="P161" s="3"/>
      <c r="Q161" s="3"/>
      <c r="R161" s="3"/>
      <c r="S161" s="3"/>
      <c r="T161" s="3"/>
      <c r="U161" s="3"/>
      <c r="V161" s="3"/>
      <c r="W161" s="3"/>
      <c r="X161" s="3"/>
      <c r="Y161" s="3"/>
      <c r="Z161" s="3"/>
    </row>
    <row r="162" ht="14.25" customHeight="1">
      <c r="A162" s="3"/>
      <c r="B162" s="3"/>
      <c r="C162" s="3"/>
      <c r="D162" s="3"/>
      <c r="E162" s="3"/>
      <c r="F162" s="3"/>
      <c r="G162" s="3"/>
      <c r="H162" s="3"/>
      <c r="I162" s="3"/>
      <c r="J162" s="3"/>
      <c r="K162" s="3"/>
      <c r="L162" s="3"/>
      <c r="M162" s="3"/>
      <c r="N162" s="3"/>
      <c r="O162" s="3"/>
      <c r="P162" s="3"/>
      <c r="Q162" s="3"/>
      <c r="R162" s="3"/>
      <c r="S162" s="3"/>
      <c r="T162" s="3"/>
      <c r="U162" s="3"/>
      <c r="V162" s="3"/>
      <c r="W162" s="3"/>
      <c r="X162" s="3"/>
      <c r="Y162" s="3"/>
      <c r="Z162" s="3"/>
    </row>
    <row r="163" ht="14.25" customHeight="1">
      <c r="A163" s="3"/>
      <c r="B163" s="3"/>
      <c r="C163" s="3"/>
      <c r="D163" s="3"/>
      <c r="E163" s="3"/>
      <c r="F163" s="3"/>
      <c r="G163" s="3"/>
      <c r="H163" s="3"/>
      <c r="I163" s="3"/>
      <c r="J163" s="3"/>
      <c r="K163" s="3"/>
      <c r="L163" s="3"/>
      <c r="M163" s="3"/>
      <c r="N163" s="3"/>
      <c r="O163" s="3"/>
      <c r="P163" s="3"/>
      <c r="Q163" s="3"/>
      <c r="R163" s="3"/>
      <c r="S163" s="3"/>
      <c r="T163" s="3"/>
      <c r="U163" s="3"/>
      <c r="V163" s="3"/>
      <c r="W163" s="3"/>
      <c r="X163" s="3"/>
      <c r="Y163" s="3"/>
      <c r="Z163" s="3"/>
    </row>
    <row r="164" ht="14.25" customHeight="1">
      <c r="A164" s="3"/>
      <c r="B164" s="3"/>
      <c r="C164" s="3"/>
      <c r="D164" s="3"/>
      <c r="E164" s="3"/>
      <c r="F164" s="3"/>
      <c r="G164" s="3"/>
      <c r="H164" s="3"/>
      <c r="I164" s="3"/>
      <c r="J164" s="3"/>
      <c r="K164" s="3"/>
      <c r="L164" s="3"/>
      <c r="M164" s="3"/>
      <c r="N164" s="3"/>
      <c r="O164" s="3"/>
      <c r="P164" s="3"/>
      <c r="Q164" s="3"/>
      <c r="R164" s="3"/>
      <c r="S164" s="3"/>
      <c r="T164" s="3"/>
      <c r="U164" s="3"/>
      <c r="V164" s="3"/>
      <c r="W164" s="3"/>
      <c r="X164" s="3"/>
      <c r="Y164" s="3"/>
      <c r="Z164" s="3"/>
    </row>
    <row r="165" ht="15.0" customHeight="1">
      <c r="A165" s="3"/>
      <c r="B165" s="3"/>
      <c r="C165" s="3"/>
      <c r="D165" s="3"/>
      <c r="E165" s="3"/>
      <c r="F165" s="3"/>
      <c r="G165" s="3"/>
      <c r="H165" s="3"/>
      <c r="I165" s="3"/>
      <c r="J165" s="3"/>
      <c r="K165" s="3"/>
      <c r="L165" s="3"/>
      <c r="M165" s="3"/>
      <c r="N165" s="3"/>
      <c r="O165" s="3"/>
      <c r="P165" s="3"/>
      <c r="Q165" s="3"/>
      <c r="R165" s="3"/>
      <c r="S165" s="3"/>
      <c r="T165" s="3"/>
      <c r="U165" s="3"/>
      <c r="V165" s="3"/>
      <c r="W165" s="3"/>
      <c r="X165" s="3"/>
      <c r="Y165" s="3"/>
      <c r="Z165" s="3"/>
    </row>
    <row r="166" ht="14.25" customHeight="1">
      <c r="A166" s="3"/>
      <c r="B166" s="3"/>
      <c r="C166" s="3"/>
      <c r="D166" s="3"/>
      <c r="E166" s="3"/>
      <c r="F166" s="3"/>
      <c r="G166" s="3"/>
      <c r="H166" s="3"/>
      <c r="I166" s="3"/>
      <c r="J166" s="3"/>
      <c r="K166" s="3"/>
      <c r="L166" s="3"/>
      <c r="M166" s="3"/>
      <c r="N166" s="3"/>
      <c r="O166" s="3"/>
      <c r="P166" s="3"/>
      <c r="Q166" s="3"/>
      <c r="R166" s="3"/>
      <c r="S166" s="3"/>
      <c r="T166" s="3"/>
      <c r="U166" s="3"/>
      <c r="V166" s="3"/>
      <c r="W166" s="3"/>
      <c r="X166" s="3"/>
      <c r="Y166" s="3"/>
      <c r="Z166" s="3"/>
    </row>
    <row r="167" ht="14.25" customHeight="1">
      <c r="A167" s="3"/>
      <c r="B167" s="3"/>
      <c r="C167" s="3"/>
      <c r="D167" s="3"/>
      <c r="E167" s="3"/>
      <c r="F167" s="3"/>
      <c r="G167" s="3"/>
      <c r="H167" s="3"/>
      <c r="I167" s="3"/>
      <c r="J167" s="3"/>
      <c r="K167" s="3"/>
      <c r="L167" s="3"/>
      <c r="M167" s="3"/>
      <c r="N167" s="3"/>
      <c r="O167" s="3"/>
      <c r="P167" s="3"/>
      <c r="Q167" s="3"/>
      <c r="R167" s="3"/>
      <c r="S167" s="3"/>
      <c r="T167" s="3"/>
      <c r="U167" s="3"/>
      <c r="V167" s="3"/>
      <c r="W167" s="3"/>
      <c r="X167" s="3"/>
      <c r="Y167" s="3"/>
      <c r="Z167" s="3"/>
    </row>
    <row r="168" ht="3.75" customHeight="1">
      <c r="A168" s="3"/>
      <c r="B168" s="3"/>
      <c r="C168" s="3"/>
      <c r="D168" s="3"/>
      <c r="E168" s="3"/>
      <c r="F168" s="3"/>
      <c r="G168" s="3"/>
      <c r="H168" s="3"/>
      <c r="I168" s="3"/>
      <c r="J168" s="3"/>
      <c r="K168" s="3"/>
      <c r="L168" s="3"/>
      <c r="M168" s="3"/>
      <c r="N168" s="3"/>
      <c r="O168" s="3"/>
      <c r="P168" s="3"/>
      <c r="Q168" s="3"/>
      <c r="R168" s="3"/>
      <c r="S168" s="3"/>
      <c r="T168" s="3"/>
      <c r="U168" s="3"/>
      <c r="V168" s="3"/>
      <c r="W168" s="3"/>
      <c r="X168" s="3"/>
      <c r="Y168" s="3"/>
      <c r="Z168" s="3"/>
    </row>
    <row r="169" ht="14.25" customHeight="1">
      <c r="A169" s="3"/>
      <c r="B169" s="3"/>
      <c r="C169" s="3"/>
      <c r="D169" s="3"/>
      <c r="E169" s="3"/>
      <c r="F169" s="3"/>
      <c r="G169" s="3"/>
      <c r="H169" s="3"/>
      <c r="I169" s="3"/>
      <c r="J169" s="3"/>
      <c r="K169" s="3"/>
      <c r="L169" s="3"/>
      <c r="M169" s="3"/>
      <c r="N169" s="3"/>
      <c r="O169" s="3"/>
      <c r="P169" s="3"/>
      <c r="Q169" s="3"/>
      <c r="R169" s="3"/>
      <c r="S169" s="3"/>
      <c r="T169" s="3"/>
      <c r="U169" s="3"/>
      <c r="V169" s="3"/>
      <c r="W169" s="3"/>
      <c r="X169" s="3"/>
      <c r="Y169" s="3"/>
      <c r="Z169" s="3"/>
    </row>
    <row r="170" ht="15.0" customHeight="1">
      <c r="A170" s="3"/>
      <c r="B170" s="3"/>
      <c r="C170" s="3"/>
      <c r="D170" s="3"/>
      <c r="E170" s="3"/>
      <c r="F170" s="3"/>
      <c r="G170" s="3"/>
      <c r="H170" s="3"/>
      <c r="I170" s="3"/>
      <c r="J170" s="3"/>
      <c r="K170" s="3"/>
      <c r="L170" s="3"/>
      <c r="M170" s="3"/>
      <c r="N170" s="3"/>
      <c r="O170" s="3"/>
      <c r="P170" s="3"/>
      <c r="Q170" s="3"/>
      <c r="R170" s="3"/>
      <c r="S170" s="3"/>
      <c r="T170" s="3"/>
      <c r="U170" s="3"/>
      <c r="V170" s="3"/>
      <c r="W170" s="3"/>
      <c r="X170" s="3"/>
      <c r="Y170" s="3"/>
      <c r="Z170" s="3"/>
    </row>
    <row r="171" ht="15.0" customHeight="1">
      <c r="A171" s="3"/>
      <c r="B171" s="3"/>
      <c r="C171" s="3"/>
      <c r="D171" s="3"/>
      <c r="E171" s="3"/>
      <c r="F171" s="3"/>
      <c r="G171" s="3"/>
      <c r="H171" s="3"/>
      <c r="I171" s="3"/>
      <c r="J171" s="3"/>
      <c r="K171" s="3"/>
      <c r="L171" s="3"/>
      <c r="M171" s="3"/>
      <c r="N171" s="3"/>
      <c r="O171" s="3"/>
      <c r="P171" s="3"/>
      <c r="Q171" s="3"/>
      <c r="R171" s="3"/>
      <c r="S171" s="3"/>
      <c r="T171" s="3"/>
      <c r="U171" s="3"/>
      <c r="V171" s="3"/>
      <c r="W171" s="3"/>
      <c r="X171" s="3"/>
      <c r="Y171" s="3"/>
      <c r="Z171" s="3"/>
    </row>
    <row r="172" ht="15.0" customHeight="1">
      <c r="A172" s="3"/>
      <c r="B172" s="3"/>
      <c r="C172" s="3"/>
      <c r="D172" s="3"/>
      <c r="E172" s="3"/>
      <c r="F172" s="3"/>
      <c r="G172" s="3"/>
      <c r="H172" s="3"/>
      <c r="I172" s="3"/>
      <c r="J172" s="3"/>
      <c r="K172" s="3"/>
      <c r="L172" s="3"/>
      <c r="M172" s="3"/>
      <c r="N172" s="3"/>
      <c r="O172" s="3"/>
      <c r="P172" s="3"/>
      <c r="Q172" s="3"/>
      <c r="R172" s="3"/>
      <c r="S172" s="3"/>
      <c r="T172" s="3"/>
      <c r="U172" s="3"/>
      <c r="V172" s="3"/>
      <c r="W172" s="3"/>
      <c r="X172" s="3"/>
      <c r="Y172" s="3"/>
      <c r="Z172" s="3"/>
    </row>
    <row r="173" ht="15.0" customHeight="1">
      <c r="A173" s="3"/>
      <c r="B173" s="3"/>
      <c r="C173" s="3"/>
      <c r="D173" s="3"/>
      <c r="E173" s="3"/>
      <c r="F173" s="3"/>
      <c r="G173" s="3"/>
      <c r="H173" s="3"/>
      <c r="I173" s="3"/>
      <c r="J173" s="3"/>
      <c r="K173" s="3"/>
      <c r="L173" s="3"/>
      <c r="M173" s="3"/>
      <c r="N173" s="3"/>
      <c r="O173" s="3"/>
      <c r="P173" s="3"/>
      <c r="Q173" s="3"/>
      <c r="R173" s="3"/>
      <c r="S173" s="3"/>
      <c r="T173" s="3"/>
      <c r="U173" s="3"/>
      <c r="V173" s="3"/>
      <c r="W173" s="3"/>
      <c r="X173" s="3"/>
      <c r="Y173" s="3"/>
      <c r="Z173" s="3"/>
    </row>
    <row r="174" ht="15.0" customHeight="1">
      <c r="A174" s="3"/>
      <c r="B174" s="3"/>
      <c r="C174" s="3"/>
      <c r="D174" s="3"/>
      <c r="E174" s="3"/>
      <c r="F174" s="3"/>
      <c r="G174" s="3"/>
      <c r="H174" s="3"/>
      <c r="I174" s="3"/>
      <c r="J174" s="3"/>
      <c r="K174" s="3"/>
      <c r="L174" s="3"/>
      <c r="M174" s="3"/>
      <c r="N174" s="3"/>
      <c r="O174" s="3"/>
      <c r="P174" s="3"/>
      <c r="Q174" s="3"/>
      <c r="R174" s="3"/>
      <c r="S174" s="3"/>
      <c r="T174" s="3"/>
      <c r="U174" s="3"/>
      <c r="V174" s="3"/>
      <c r="W174" s="3"/>
      <c r="X174" s="3"/>
      <c r="Y174" s="3"/>
      <c r="Z174" s="3"/>
    </row>
    <row r="175" ht="15.0" customHeight="1">
      <c r="A175" s="3"/>
      <c r="B175" s="3"/>
      <c r="C175" s="3"/>
      <c r="D175" s="3"/>
      <c r="E175" s="3"/>
      <c r="F175" s="3"/>
      <c r="G175" s="3"/>
      <c r="H175" s="3"/>
      <c r="I175" s="3"/>
      <c r="J175" s="3"/>
      <c r="K175" s="3"/>
      <c r="L175" s="3"/>
      <c r="M175" s="3"/>
      <c r="N175" s="3"/>
      <c r="O175" s="3"/>
      <c r="P175" s="3"/>
      <c r="Q175" s="3"/>
      <c r="R175" s="3"/>
      <c r="S175" s="3"/>
      <c r="T175" s="3"/>
      <c r="U175" s="3"/>
      <c r="V175" s="3"/>
      <c r="W175" s="3"/>
      <c r="X175" s="3"/>
      <c r="Y175" s="3"/>
      <c r="Z175" s="3"/>
    </row>
    <row r="176" ht="14.25" customHeight="1">
      <c r="A176" s="3"/>
      <c r="B176" s="3"/>
      <c r="C176" s="3"/>
      <c r="D176" s="3"/>
      <c r="E176" s="3"/>
      <c r="F176" s="3"/>
      <c r="G176" s="3"/>
      <c r="H176" s="3"/>
      <c r="I176" s="3"/>
      <c r="J176" s="3"/>
      <c r="K176" s="3"/>
      <c r="L176" s="3"/>
      <c r="M176" s="3"/>
      <c r="N176" s="3"/>
      <c r="O176" s="3"/>
      <c r="P176" s="3"/>
      <c r="Q176" s="3"/>
      <c r="R176" s="3"/>
      <c r="S176" s="3"/>
      <c r="T176" s="3"/>
      <c r="U176" s="3"/>
      <c r="V176" s="3"/>
      <c r="W176" s="3"/>
      <c r="X176" s="3"/>
      <c r="Y176" s="3"/>
      <c r="Z176" s="3"/>
    </row>
    <row r="177" ht="15.0" customHeight="1">
      <c r="A177" s="3"/>
      <c r="B177" s="3"/>
      <c r="C177" s="3"/>
      <c r="D177" s="3"/>
      <c r="E177" s="3"/>
      <c r="F177" s="3"/>
      <c r="G177" s="3"/>
      <c r="H177" s="3"/>
      <c r="I177" s="3"/>
      <c r="J177" s="3"/>
      <c r="K177" s="3"/>
      <c r="L177" s="3"/>
      <c r="M177" s="3"/>
      <c r="N177" s="3"/>
      <c r="O177" s="3"/>
      <c r="P177" s="3"/>
      <c r="Q177" s="3"/>
      <c r="R177" s="3"/>
      <c r="S177" s="3"/>
      <c r="T177" s="3"/>
      <c r="U177" s="3"/>
      <c r="V177" s="3"/>
      <c r="W177" s="3"/>
      <c r="X177" s="3"/>
      <c r="Y177" s="3"/>
      <c r="Z177" s="3"/>
    </row>
    <row r="178" ht="14.25" customHeight="1">
      <c r="A178" s="3"/>
      <c r="B178" s="3"/>
      <c r="C178" s="3"/>
      <c r="D178" s="3"/>
      <c r="E178" s="3"/>
      <c r="F178" s="3"/>
      <c r="G178" s="3"/>
      <c r="H178" s="3"/>
      <c r="I178" s="3"/>
      <c r="J178" s="3"/>
      <c r="K178" s="3"/>
      <c r="L178" s="3"/>
      <c r="M178" s="3"/>
      <c r="N178" s="3"/>
      <c r="O178" s="3"/>
      <c r="P178" s="3"/>
      <c r="Q178" s="3"/>
      <c r="R178" s="3"/>
      <c r="S178" s="3"/>
      <c r="T178" s="3"/>
      <c r="U178" s="3"/>
      <c r="V178" s="3"/>
      <c r="W178" s="3"/>
      <c r="X178" s="3"/>
      <c r="Y178" s="3"/>
      <c r="Z178" s="3"/>
    </row>
    <row r="179" ht="14.25" customHeight="1">
      <c r="A179" s="3"/>
      <c r="B179" s="3"/>
      <c r="C179" s="3"/>
      <c r="D179" s="3"/>
      <c r="E179" s="3"/>
      <c r="F179" s="3"/>
      <c r="G179" s="3"/>
      <c r="H179" s="3"/>
      <c r="I179" s="3"/>
      <c r="J179" s="3"/>
      <c r="K179" s="3"/>
      <c r="L179" s="3"/>
      <c r="M179" s="3"/>
      <c r="N179" s="3"/>
      <c r="O179" s="3"/>
      <c r="P179" s="3"/>
      <c r="Q179" s="3"/>
      <c r="R179" s="3"/>
      <c r="S179" s="3"/>
      <c r="T179" s="3"/>
      <c r="U179" s="3"/>
      <c r="V179" s="3"/>
      <c r="W179" s="3"/>
      <c r="X179" s="3"/>
      <c r="Y179" s="3"/>
      <c r="Z179" s="3"/>
    </row>
    <row r="180" ht="14.25" customHeight="1">
      <c r="A180" s="3"/>
      <c r="B180" s="3"/>
      <c r="C180" s="3"/>
      <c r="D180" s="3"/>
      <c r="E180" s="3"/>
      <c r="F180" s="3"/>
      <c r="G180" s="3"/>
      <c r="H180" s="3"/>
      <c r="I180" s="3"/>
      <c r="J180" s="3"/>
      <c r="K180" s="3"/>
      <c r="L180" s="3"/>
      <c r="M180" s="3"/>
      <c r="N180" s="3"/>
      <c r="O180" s="3"/>
      <c r="P180" s="3"/>
      <c r="Q180" s="3"/>
      <c r="R180" s="3"/>
      <c r="S180" s="3"/>
      <c r="T180" s="3"/>
      <c r="U180" s="3"/>
      <c r="V180" s="3"/>
      <c r="W180" s="3"/>
      <c r="X180" s="3"/>
      <c r="Y180" s="3"/>
      <c r="Z180" s="3"/>
    </row>
    <row r="181" ht="14.25" customHeight="1">
      <c r="A181" s="3"/>
      <c r="B181" s="3"/>
      <c r="C181" s="3"/>
      <c r="D181" s="3"/>
      <c r="E181" s="3"/>
      <c r="F181" s="3"/>
      <c r="G181" s="3"/>
      <c r="H181" s="3"/>
      <c r="I181" s="3"/>
      <c r="J181" s="3"/>
      <c r="K181" s="3"/>
      <c r="L181" s="3"/>
      <c r="M181" s="3"/>
      <c r="N181" s="3"/>
      <c r="O181" s="3"/>
      <c r="P181" s="3"/>
      <c r="Q181" s="3"/>
      <c r="R181" s="3"/>
      <c r="S181" s="3"/>
      <c r="T181" s="3"/>
      <c r="U181" s="3"/>
      <c r="V181" s="3"/>
      <c r="W181" s="3"/>
      <c r="X181" s="3"/>
      <c r="Y181" s="3"/>
      <c r="Z181" s="3"/>
    </row>
    <row r="182" ht="14.25" customHeight="1">
      <c r="A182" s="3"/>
      <c r="B182" s="3"/>
      <c r="C182" s="3"/>
      <c r="D182" s="3"/>
      <c r="E182" s="3"/>
      <c r="F182" s="3"/>
      <c r="G182" s="3"/>
      <c r="H182" s="3"/>
      <c r="I182" s="3"/>
      <c r="J182" s="3"/>
      <c r="K182" s="3"/>
      <c r="L182" s="3"/>
      <c r="M182" s="3"/>
      <c r="N182" s="3"/>
      <c r="O182" s="3"/>
      <c r="P182" s="3"/>
      <c r="Q182" s="3"/>
      <c r="R182" s="3"/>
      <c r="S182" s="3"/>
      <c r="T182" s="3"/>
      <c r="U182" s="3"/>
      <c r="V182" s="3"/>
      <c r="W182" s="3"/>
      <c r="X182" s="3"/>
      <c r="Y182" s="3"/>
      <c r="Z182" s="3"/>
    </row>
    <row r="183" ht="15.0" customHeight="1">
      <c r="A183" s="3"/>
      <c r="B183" s="3"/>
      <c r="C183" s="3"/>
      <c r="D183" s="3"/>
      <c r="E183" s="3"/>
      <c r="F183" s="3"/>
      <c r="G183" s="3"/>
      <c r="H183" s="3"/>
      <c r="I183" s="3"/>
      <c r="J183" s="3"/>
      <c r="K183" s="3"/>
      <c r="L183" s="3"/>
      <c r="M183" s="3"/>
      <c r="N183" s="3"/>
      <c r="O183" s="3"/>
      <c r="P183" s="3"/>
      <c r="Q183" s="3"/>
      <c r="R183" s="3"/>
      <c r="S183" s="3"/>
      <c r="T183" s="3"/>
      <c r="U183" s="3"/>
      <c r="V183" s="3"/>
      <c r="W183" s="3"/>
      <c r="X183" s="3"/>
      <c r="Y183" s="3"/>
      <c r="Z183" s="3"/>
    </row>
    <row r="184" ht="14.25" customHeight="1">
      <c r="A184" s="3"/>
      <c r="B184" s="3"/>
      <c r="C184" s="3"/>
      <c r="D184" s="3"/>
      <c r="E184" s="3"/>
      <c r="F184" s="3"/>
      <c r="G184" s="3"/>
      <c r="H184" s="3"/>
      <c r="I184" s="3"/>
      <c r="J184" s="3"/>
      <c r="K184" s="3"/>
      <c r="L184" s="3"/>
      <c r="M184" s="3"/>
      <c r="N184" s="3"/>
      <c r="O184" s="3"/>
      <c r="P184" s="3"/>
      <c r="Q184" s="3"/>
      <c r="R184" s="3"/>
      <c r="S184" s="3"/>
      <c r="T184" s="3"/>
      <c r="U184" s="3"/>
      <c r="V184" s="3"/>
      <c r="W184" s="3"/>
      <c r="X184" s="3"/>
      <c r="Y184" s="3"/>
      <c r="Z184" s="3"/>
    </row>
    <row r="185" ht="14.25" customHeight="1">
      <c r="A185" s="3"/>
      <c r="B185" s="3"/>
      <c r="C185" s="3"/>
      <c r="D185" s="3"/>
      <c r="E185" s="3"/>
      <c r="F185" s="3"/>
      <c r="G185" s="3"/>
      <c r="H185" s="3"/>
      <c r="I185" s="3"/>
      <c r="J185" s="3"/>
      <c r="K185" s="3"/>
      <c r="L185" s="3"/>
      <c r="M185" s="3"/>
      <c r="N185" s="3"/>
      <c r="O185" s="3"/>
      <c r="P185" s="3"/>
      <c r="Q185" s="3"/>
      <c r="R185" s="3"/>
      <c r="S185" s="3"/>
      <c r="T185" s="3"/>
      <c r="U185" s="3"/>
      <c r="V185" s="3"/>
      <c r="W185" s="3"/>
      <c r="X185" s="3"/>
      <c r="Y185" s="3"/>
      <c r="Z185" s="3"/>
    </row>
    <row r="186" ht="14.25" customHeight="1">
      <c r="A186" s="3"/>
      <c r="B186" s="3"/>
      <c r="C186" s="3"/>
      <c r="D186" s="3"/>
      <c r="E186" s="3"/>
      <c r="F186" s="3"/>
      <c r="G186" s="3"/>
      <c r="H186" s="3"/>
      <c r="I186" s="3"/>
      <c r="J186" s="3"/>
      <c r="K186" s="3"/>
      <c r="L186" s="3"/>
      <c r="M186" s="3"/>
      <c r="N186" s="3"/>
      <c r="O186" s="3"/>
      <c r="P186" s="3"/>
      <c r="Q186" s="3"/>
      <c r="R186" s="3"/>
      <c r="S186" s="3"/>
      <c r="T186" s="3"/>
      <c r="U186" s="3"/>
      <c r="V186" s="3"/>
      <c r="W186" s="3"/>
      <c r="X186" s="3"/>
      <c r="Y186" s="3"/>
      <c r="Z186" s="3"/>
    </row>
    <row r="187" ht="14.25" customHeight="1">
      <c r="A187" s="3"/>
      <c r="B187" s="3"/>
      <c r="C187" s="3"/>
      <c r="D187" s="3"/>
      <c r="E187" s="3"/>
      <c r="F187" s="3"/>
      <c r="G187" s="3"/>
      <c r="H187" s="3"/>
      <c r="I187" s="3"/>
      <c r="J187" s="3"/>
      <c r="K187" s="3"/>
      <c r="L187" s="3"/>
      <c r="M187" s="3"/>
      <c r="N187" s="3"/>
      <c r="O187" s="3"/>
      <c r="P187" s="3"/>
      <c r="Q187" s="3"/>
      <c r="R187" s="3"/>
      <c r="S187" s="3"/>
      <c r="T187" s="3"/>
      <c r="U187" s="3"/>
      <c r="V187" s="3"/>
      <c r="W187" s="3"/>
      <c r="X187" s="3"/>
      <c r="Y187" s="3"/>
      <c r="Z187" s="3"/>
    </row>
    <row r="188" ht="14.25" customHeight="1">
      <c r="A188" s="3"/>
      <c r="B188" s="3"/>
      <c r="C188" s="3"/>
      <c r="D188" s="3"/>
      <c r="E188" s="3"/>
      <c r="F188" s="3"/>
      <c r="G188" s="3"/>
      <c r="H188" s="3"/>
      <c r="I188" s="3"/>
      <c r="J188" s="3"/>
      <c r="K188" s="3"/>
      <c r="L188" s="3"/>
      <c r="M188" s="3"/>
      <c r="N188" s="3"/>
      <c r="O188" s="3"/>
      <c r="P188" s="3"/>
      <c r="Q188" s="3"/>
      <c r="R188" s="3"/>
      <c r="S188" s="3"/>
      <c r="T188" s="3"/>
      <c r="U188" s="3"/>
      <c r="V188" s="3"/>
      <c r="W188" s="3"/>
      <c r="X188" s="3"/>
      <c r="Y188" s="3"/>
      <c r="Z188" s="3"/>
    </row>
    <row r="189" ht="15.0" customHeight="1">
      <c r="A189" s="3"/>
      <c r="B189" s="3"/>
      <c r="C189" s="3"/>
      <c r="D189" s="3"/>
      <c r="E189" s="3"/>
      <c r="F189" s="3"/>
      <c r="G189" s="3"/>
      <c r="H189" s="3"/>
      <c r="I189" s="3"/>
      <c r="J189" s="3"/>
      <c r="K189" s="3"/>
      <c r="L189" s="3"/>
      <c r="M189" s="3"/>
      <c r="N189" s="3"/>
      <c r="O189" s="3"/>
      <c r="P189" s="3"/>
      <c r="Q189" s="3"/>
      <c r="R189" s="3"/>
      <c r="S189" s="3"/>
      <c r="T189" s="3"/>
      <c r="U189" s="3"/>
      <c r="V189" s="3"/>
      <c r="W189" s="3"/>
      <c r="X189" s="3"/>
      <c r="Y189" s="3"/>
      <c r="Z189" s="3"/>
    </row>
    <row r="190" ht="14.25" customHeight="1">
      <c r="A190" s="3"/>
      <c r="B190" s="3"/>
      <c r="C190" s="3"/>
      <c r="D190" s="3"/>
      <c r="E190" s="3"/>
      <c r="F190" s="3"/>
      <c r="G190" s="3"/>
      <c r="H190" s="3"/>
      <c r="I190" s="3"/>
      <c r="J190" s="3"/>
      <c r="K190" s="3"/>
      <c r="L190" s="3"/>
      <c r="M190" s="3"/>
      <c r="N190" s="3"/>
      <c r="O190" s="3"/>
      <c r="P190" s="3"/>
      <c r="Q190" s="3"/>
      <c r="R190" s="3"/>
      <c r="S190" s="3"/>
      <c r="T190" s="3"/>
      <c r="U190" s="3"/>
      <c r="V190" s="3"/>
      <c r="W190" s="3"/>
      <c r="X190" s="3"/>
      <c r="Y190" s="3"/>
      <c r="Z190" s="3"/>
    </row>
    <row r="191" ht="14.25" customHeight="1">
      <c r="A191" s="3"/>
      <c r="B191" s="3"/>
      <c r="C191" s="3"/>
      <c r="D191" s="3"/>
      <c r="E191" s="3"/>
      <c r="F191" s="3"/>
      <c r="G191" s="3"/>
      <c r="H191" s="3"/>
      <c r="I191" s="3"/>
      <c r="J191" s="3"/>
      <c r="K191" s="3"/>
      <c r="L191" s="3"/>
      <c r="M191" s="3"/>
      <c r="N191" s="3"/>
      <c r="O191" s="3"/>
      <c r="P191" s="3"/>
      <c r="Q191" s="3"/>
      <c r="R191" s="3"/>
      <c r="S191" s="3"/>
      <c r="T191" s="3"/>
      <c r="U191" s="3"/>
      <c r="V191" s="3"/>
      <c r="W191" s="3"/>
      <c r="X191" s="3"/>
      <c r="Y191" s="3"/>
      <c r="Z191" s="3"/>
    </row>
    <row r="192" ht="14.25" customHeight="1">
      <c r="A192" s="3"/>
      <c r="B192" s="3"/>
      <c r="C192" s="3"/>
      <c r="D192" s="3"/>
      <c r="E192" s="3"/>
      <c r="F192" s="3"/>
      <c r="G192" s="3"/>
      <c r="H192" s="3"/>
      <c r="I192" s="3"/>
      <c r="J192" s="3"/>
      <c r="K192" s="3"/>
      <c r="L192" s="3"/>
      <c r="M192" s="3"/>
      <c r="N192" s="3"/>
      <c r="O192" s="3"/>
      <c r="P192" s="3"/>
      <c r="Q192" s="3"/>
      <c r="R192" s="3"/>
      <c r="S192" s="3"/>
      <c r="T192" s="3"/>
      <c r="U192" s="3"/>
      <c r="V192" s="3"/>
      <c r="W192" s="3"/>
      <c r="X192" s="3"/>
      <c r="Y192" s="3"/>
      <c r="Z192" s="3"/>
    </row>
    <row r="193" ht="14.25" customHeight="1">
      <c r="A193" s="3"/>
      <c r="B193" s="3"/>
      <c r="C193" s="3"/>
      <c r="D193" s="3"/>
      <c r="E193" s="3"/>
      <c r="F193" s="3"/>
      <c r="G193" s="3"/>
      <c r="H193" s="3"/>
      <c r="I193" s="3"/>
      <c r="J193" s="3"/>
      <c r="K193" s="3"/>
      <c r="L193" s="3"/>
      <c r="M193" s="3"/>
      <c r="N193" s="3"/>
      <c r="O193" s="3"/>
      <c r="P193" s="3"/>
      <c r="Q193" s="3"/>
      <c r="R193" s="3"/>
      <c r="S193" s="3"/>
      <c r="T193" s="3"/>
      <c r="U193" s="3"/>
      <c r="V193" s="3"/>
      <c r="W193" s="3"/>
      <c r="X193" s="3"/>
      <c r="Y193" s="3"/>
      <c r="Z193" s="3"/>
    </row>
    <row r="194" ht="14.25" customHeight="1">
      <c r="A194" s="3"/>
      <c r="B194" s="3"/>
      <c r="C194" s="3"/>
      <c r="D194" s="3"/>
      <c r="E194" s="3"/>
      <c r="F194" s="3"/>
      <c r="G194" s="3"/>
      <c r="H194" s="3"/>
      <c r="I194" s="3"/>
      <c r="J194" s="3"/>
      <c r="K194" s="3"/>
      <c r="L194" s="3"/>
      <c r="M194" s="3"/>
      <c r="N194" s="3"/>
      <c r="O194" s="3"/>
      <c r="P194" s="3"/>
      <c r="Q194" s="3"/>
      <c r="R194" s="3"/>
      <c r="S194" s="3"/>
      <c r="T194" s="3"/>
      <c r="U194" s="3"/>
      <c r="V194" s="3"/>
      <c r="W194" s="3"/>
      <c r="X194" s="3"/>
      <c r="Y194" s="3"/>
      <c r="Z194" s="3"/>
    </row>
    <row r="195" ht="15.0" customHeight="1">
      <c r="A195" s="3"/>
      <c r="B195" s="3"/>
      <c r="C195" s="3"/>
      <c r="D195" s="3"/>
      <c r="E195" s="3"/>
      <c r="F195" s="3"/>
      <c r="G195" s="3"/>
      <c r="H195" s="3"/>
      <c r="I195" s="3"/>
      <c r="J195" s="3"/>
      <c r="K195" s="3"/>
      <c r="L195" s="3"/>
      <c r="M195" s="3"/>
      <c r="N195" s="3"/>
      <c r="O195" s="3"/>
      <c r="P195" s="3"/>
      <c r="Q195" s="3"/>
      <c r="R195" s="3"/>
      <c r="S195" s="3"/>
      <c r="T195" s="3"/>
      <c r="U195" s="3"/>
      <c r="V195" s="3"/>
      <c r="W195" s="3"/>
      <c r="X195" s="3"/>
      <c r="Y195" s="3"/>
      <c r="Z195" s="3"/>
    </row>
    <row r="196" ht="14.25" customHeight="1">
      <c r="A196" s="3"/>
      <c r="B196" s="3"/>
      <c r="C196" s="3"/>
      <c r="D196" s="3"/>
      <c r="E196" s="3"/>
      <c r="F196" s="3"/>
      <c r="G196" s="3"/>
      <c r="H196" s="3"/>
      <c r="I196" s="3"/>
      <c r="J196" s="3"/>
      <c r="K196" s="3"/>
      <c r="L196" s="3"/>
      <c r="M196" s="3"/>
      <c r="N196" s="3"/>
      <c r="O196" s="3"/>
      <c r="P196" s="3"/>
      <c r="Q196" s="3"/>
      <c r="R196" s="3"/>
      <c r="S196" s="3"/>
      <c r="T196" s="3"/>
      <c r="U196" s="3"/>
      <c r="V196" s="3"/>
      <c r="W196" s="3"/>
      <c r="X196" s="3"/>
      <c r="Y196" s="3"/>
      <c r="Z196" s="3"/>
    </row>
    <row r="197" ht="14.25" customHeight="1">
      <c r="A197" s="3"/>
      <c r="B197" s="3"/>
      <c r="C197" s="3"/>
      <c r="D197" s="3"/>
      <c r="E197" s="3"/>
      <c r="F197" s="3"/>
      <c r="G197" s="3"/>
      <c r="H197" s="3"/>
      <c r="I197" s="3"/>
      <c r="J197" s="3"/>
      <c r="K197" s="3"/>
      <c r="L197" s="3"/>
      <c r="M197" s="3"/>
      <c r="N197" s="3"/>
      <c r="O197" s="3"/>
      <c r="P197" s="3"/>
      <c r="Q197" s="3"/>
      <c r="R197" s="3"/>
      <c r="S197" s="3"/>
      <c r="T197" s="3"/>
      <c r="U197" s="3"/>
      <c r="V197" s="3"/>
      <c r="W197" s="3"/>
      <c r="X197" s="3"/>
      <c r="Y197" s="3"/>
      <c r="Z197" s="3"/>
    </row>
    <row r="198" ht="14.25" customHeight="1">
      <c r="A198" s="3"/>
      <c r="B198" s="3"/>
      <c r="C198" s="3"/>
      <c r="D198" s="3"/>
      <c r="E198" s="3"/>
      <c r="F198" s="3"/>
      <c r="G198" s="3"/>
      <c r="H198" s="3"/>
      <c r="I198" s="3"/>
      <c r="J198" s="3"/>
      <c r="K198" s="3"/>
      <c r="L198" s="3"/>
      <c r="M198" s="3"/>
      <c r="N198" s="3"/>
      <c r="O198" s="3"/>
      <c r="P198" s="3"/>
      <c r="Q198" s="3"/>
      <c r="R198" s="3"/>
      <c r="S198" s="3"/>
      <c r="T198" s="3"/>
      <c r="U198" s="3"/>
      <c r="V198" s="3"/>
      <c r="W198" s="3"/>
      <c r="X198" s="3"/>
      <c r="Y198" s="3"/>
      <c r="Z198" s="3"/>
    </row>
    <row r="199" ht="14.25" customHeight="1">
      <c r="A199" s="3"/>
      <c r="B199" s="3"/>
      <c r="C199" s="3"/>
      <c r="D199" s="3"/>
      <c r="E199" s="3"/>
      <c r="F199" s="3"/>
      <c r="G199" s="3"/>
      <c r="H199" s="3"/>
      <c r="I199" s="3"/>
      <c r="J199" s="3"/>
      <c r="K199" s="3"/>
      <c r="L199" s="3"/>
      <c r="M199" s="3"/>
      <c r="N199" s="3"/>
      <c r="O199" s="3"/>
      <c r="P199" s="3"/>
      <c r="Q199" s="3"/>
      <c r="R199" s="3"/>
      <c r="S199" s="3"/>
      <c r="T199" s="3"/>
      <c r="U199" s="3"/>
      <c r="V199" s="3"/>
      <c r="W199" s="3"/>
      <c r="X199" s="3"/>
      <c r="Y199" s="3"/>
      <c r="Z199" s="3"/>
    </row>
    <row r="200" ht="14.25" customHeight="1">
      <c r="A200" s="3"/>
      <c r="B200" s="3"/>
      <c r="C200" s="3"/>
      <c r="D200" s="3"/>
      <c r="E200" s="3"/>
      <c r="F200" s="3"/>
      <c r="G200" s="3"/>
      <c r="H200" s="3"/>
      <c r="I200" s="3"/>
      <c r="J200" s="3"/>
      <c r="K200" s="3"/>
      <c r="L200" s="3"/>
      <c r="M200" s="3"/>
      <c r="N200" s="3"/>
      <c r="O200" s="3"/>
      <c r="P200" s="3"/>
      <c r="Q200" s="3"/>
      <c r="R200" s="3"/>
      <c r="S200" s="3"/>
      <c r="T200" s="3"/>
      <c r="U200" s="3"/>
      <c r="V200" s="3"/>
      <c r="W200" s="3"/>
      <c r="X200" s="3"/>
      <c r="Y200" s="3"/>
      <c r="Z200" s="3"/>
    </row>
    <row r="201" ht="15.0" customHeight="1">
      <c r="A201" s="3"/>
      <c r="B201" s="3"/>
      <c r="C201" s="3"/>
      <c r="D201" s="3"/>
      <c r="E201" s="3"/>
      <c r="F201" s="3"/>
      <c r="G201" s="3"/>
      <c r="H201" s="3"/>
      <c r="I201" s="3"/>
      <c r="J201" s="3"/>
      <c r="K201" s="3"/>
      <c r="L201" s="3"/>
      <c r="M201" s="3"/>
      <c r="N201" s="3"/>
      <c r="O201" s="3"/>
      <c r="P201" s="3"/>
      <c r="Q201" s="3"/>
      <c r="R201" s="3"/>
      <c r="S201" s="3"/>
      <c r="T201" s="3"/>
      <c r="U201" s="3"/>
      <c r="V201" s="3"/>
      <c r="W201" s="3"/>
      <c r="X201" s="3"/>
      <c r="Y201" s="3"/>
      <c r="Z201" s="3"/>
    </row>
    <row r="202" ht="14.25" customHeight="1">
      <c r="A202" s="3"/>
      <c r="B202" s="3"/>
      <c r="C202" s="3"/>
      <c r="D202" s="3"/>
      <c r="E202" s="3"/>
      <c r="F202" s="3"/>
      <c r="G202" s="3"/>
      <c r="H202" s="3"/>
      <c r="I202" s="3"/>
      <c r="J202" s="3"/>
      <c r="K202" s="3"/>
      <c r="L202" s="3"/>
      <c r="M202" s="3"/>
      <c r="N202" s="3"/>
      <c r="O202" s="3"/>
      <c r="P202" s="3"/>
      <c r="Q202" s="3"/>
      <c r="R202" s="3"/>
      <c r="S202" s="3"/>
      <c r="T202" s="3"/>
      <c r="U202" s="3"/>
      <c r="V202" s="3"/>
      <c r="W202" s="3"/>
      <c r="X202" s="3"/>
      <c r="Y202" s="3"/>
      <c r="Z202" s="3"/>
    </row>
    <row r="203" ht="14.25" customHeight="1">
      <c r="A203" s="3"/>
      <c r="B203" s="3"/>
      <c r="C203" s="3"/>
      <c r="D203" s="3"/>
      <c r="E203" s="3"/>
      <c r="F203" s="3"/>
      <c r="G203" s="3"/>
      <c r="H203" s="3"/>
      <c r="I203" s="3"/>
      <c r="J203" s="3"/>
      <c r="K203" s="3"/>
      <c r="L203" s="3"/>
      <c r="M203" s="3"/>
      <c r="N203" s="3"/>
      <c r="O203" s="3"/>
      <c r="P203" s="3"/>
      <c r="Q203" s="3"/>
      <c r="R203" s="3"/>
      <c r="S203" s="3"/>
      <c r="T203" s="3"/>
      <c r="U203" s="3"/>
      <c r="V203" s="3"/>
      <c r="W203" s="3"/>
      <c r="X203" s="3"/>
      <c r="Y203" s="3"/>
      <c r="Z203" s="3"/>
    </row>
    <row r="204" ht="14.25" customHeight="1">
      <c r="A204" s="3"/>
      <c r="B204" s="3"/>
      <c r="C204" s="3"/>
      <c r="D204" s="3"/>
      <c r="E204" s="3"/>
      <c r="F204" s="3"/>
      <c r="G204" s="3"/>
      <c r="H204" s="3"/>
      <c r="I204" s="3"/>
      <c r="J204" s="3"/>
      <c r="K204" s="3"/>
      <c r="L204" s="3"/>
      <c r="M204" s="3"/>
      <c r="N204" s="3"/>
      <c r="O204" s="3"/>
      <c r="P204" s="3"/>
      <c r="Q204" s="3"/>
      <c r="R204" s="3"/>
      <c r="S204" s="3"/>
      <c r="T204" s="3"/>
      <c r="U204" s="3"/>
      <c r="V204" s="3"/>
      <c r="W204" s="3"/>
      <c r="X204" s="3"/>
      <c r="Y204" s="3"/>
      <c r="Z204" s="3"/>
    </row>
    <row r="205" ht="14.25" customHeight="1">
      <c r="A205" s="3"/>
      <c r="B205" s="3"/>
      <c r="C205" s="3"/>
      <c r="D205" s="3"/>
      <c r="E205" s="3"/>
      <c r="F205" s="3"/>
      <c r="G205" s="3"/>
      <c r="H205" s="3"/>
      <c r="I205" s="3"/>
      <c r="J205" s="3"/>
      <c r="K205" s="3"/>
      <c r="L205" s="3"/>
      <c r="M205" s="3"/>
      <c r="N205" s="3"/>
      <c r="O205" s="3"/>
      <c r="P205" s="3"/>
      <c r="Q205" s="3"/>
      <c r="R205" s="3"/>
      <c r="S205" s="3"/>
      <c r="T205" s="3"/>
      <c r="U205" s="3"/>
      <c r="V205" s="3"/>
      <c r="W205" s="3"/>
      <c r="X205" s="3"/>
      <c r="Y205" s="3"/>
      <c r="Z205" s="3"/>
    </row>
    <row r="206" ht="14.25" customHeight="1">
      <c r="A206" s="3"/>
      <c r="B206" s="3"/>
      <c r="C206" s="3"/>
      <c r="D206" s="3"/>
      <c r="E206" s="3"/>
      <c r="F206" s="3"/>
      <c r="G206" s="3"/>
      <c r="H206" s="3"/>
      <c r="I206" s="3"/>
      <c r="J206" s="3"/>
      <c r="K206" s="3"/>
      <c r="L206" s="3"/>
      <c r="M206" s="3"/>
      <c r="N206" s="3"/>
      <c r="O206" s="3"/>
      <c r="P206" s="3"/>
      <c r="Q206" s="3"/>
      <c r="R206" s="3"/>
      <c r="S206" s="3"/>
      <c r="T206" s="3"/>
      <c r="U206" s="3"/>
      <c r="V206" s="3"/>
      <c r="W206" s="3"/>
      <c r="X206" s="3"/>
      <c r="Y206" s="3"/>
      <c r="Z206" s="3"/>
    </row>
    <row r="207" ht="15.0" customHeight="1">
      <c r="A207" s="3"/>
      <c r="B207" s="3"/>
      <c r="C207" s="3"/>
      <c r="D207" s="3"/>
      <c r="E207" s="3"/>
      <c r="F207" s="3"/>
      <c r="G207" s="3"/>
      <c r="H207" s="3"/>
      <c r="I207" s="3"/>
      <c r="J207" s="3"/>
      <c r="K207" s="3"/>
      <c r="L207" s="3"/>
      <c r="M207" s="3"/>
      <c r="N207" s="3"/>
      <c r="O207" s="3"/>
      <c r="P207" s="3"/>
      <c r="Q207" s="3"/>
      <c r="R207" s="3"/>
      <c r="S207" s="3"/>
      <c r="T207" s="3"/>
      <c r="U207" s="3"/>
      <c r="V207" s="3"/>
      <c r="W207" s="3"/>
      <c r="X207" s="3"/>
      <c r="Y207" s="3"/>
      <c r="Z207" s="3"/>
    </row>
    <row r="208" ht="14.25" customHeight="1">
      <c r="A208" s="3"/>
      <c r="B208" s="3"/>
      <c r="C208" s="3"/>
      <c r="D208" s="3"/>
      <c r="E208" s="3"/>
      <c r="F208" s="3"/>
      <c r="G208" s="3"/>
      <c r="H208" s="3"/>
      <c r="I208" s="3"/>
      <c r="J208" s="3"/>
      <c r="K208" s="3"/>
      <c r="L208" s="3"/>
      <c r="M208" s="3"/>
      <c r="N208" s="3"/>
      <c r="O208" s="3"/>
      <c r="P208" s="3"/>
      <c r="Q208" s="3"/>
      <c r="R208" s="3"/>
      <c r="S208" s="3"/>
      <c r="T208" s="3"/>
      <c r="U208" s="3"/>
      <c r="V208" s="3"/>
      <c r="W208" s="3"/>
      <c r="X208" s="3"/>
      <c r="Y208" s="3"/>
      <c r="Z208" s="3"/>
    </row>
    <row r="209" ht="14.25" customHeight="1">
      <c r="A209" s="3"/>
      <c r="B209" s="3"/>
      <c r="C209" s="3"/>
      <c r="D209" s="3"/>
      <c r="E209" s="3"/>
      <c r="F209" s="3"/>
      <c r="G209" s="3"/>
      <c r="H209" s="3"/>
      <c r="I209" s="3"/>
      <c r="J209" s="3"/>
      <c r="K209" s="3"/>
      <c r="L209" s="3"/>
      <c r="M209" s="3"/>
      <c r="N209" s="3"/>
      <c r="O209" s="3"/>
      <c r="P209" s="3"/>
      <c r="Q209" s="3"/>
      <c r="R209" s="3"/>
      <c r="S209" s="3"/>
      <c r="T209" s="3"/>
      <c r="U209" s="3"/>
      <c r="V209" s="3"/>
      <c r="W209" s="3"/>
      <c r="X209" s="3"/>
      <c r="Y209" s="3"/>
      <c r="Z209" s="3"/>
    </row>
    <row r="210" ht="14.25" customHeight="1">
      <c r="A210" s="3"/>
      <c r="B210" s="3"/>
      <c r="C210" s="3"/>
      <c r="D210" s="3"/>
      <c r="E210" s="3"/>
      <c r="F210" s="3"/>
      <c r="G210" s="3"/>
      <c r="H210" s="3"/>
      <c r="I210" s="3"/>
      <c r="J210" s="3"/>
      <c r="K210" s="3"/>
      <c r="L210" s="3"/>
      <c r="M210" s="3"/>
      <c r="N210" s="3"/>
      <c r="O210" s="3"/>
      <c r="P210" s="3"/>
      <c r="Q210" s="3"/>
      <c r="R210" s="3"/>
      <c r="S210" s="3"/>
      <c r="T210" s="3"/>
      <c r="U210" s="3"/>
      <c r="V210" s="3"/>
      <c r="W210" s="3"/>
      <c r="X210" s="3"/>
      <c r="Y210" s="3"/>
      <c r="Z210" s="3"/>
    </row>
    <row r="211" ht="14.25" customHeight="1">
      <c r="A211" s="3"/>
      <c r="B211" s="3"/>
      <c r="C211" s="3"/>
      <c r="D211" s="3"/>
      <c r="E211" s="3"/>
      <c r="F211" s="3"/>
      <c r="G211" s="3"/>
      <c r="H211" s="3"/>
      <c r="I211" s="3"/>
      <c r="J211" s="3"/>
      <c r="K211" s="3"/>
      <c r="L211" s="3"/>
      <c r="M211" s="3"/>
      <c r="N211" s="3"/>
      <c r="O211" s="3"/>
      <c r="P211" s="3"/>
      <c r="Q211" s="3"/>
      <c r="R211" s="3"/>
      <c r="S211" s="3"/>
      <c r="T211" s="3"/>
      <c r="U211" s="3"/>
      <c r="V211" s="3"/>
      <c r="W211" s="3"/>
      <c r="X211" s="3"/>
      <c r="Y211" s="3"/>
      <c r="Z211" s="3"/>
    </row>
    <row r="212" ht="14.25" customHeight="1">
      <c r="A212" s="3"/>
      <c r="B212" s="3"/>
      <c r="C212" s="3"/>
      <c r="D212" s="3"/>
      <c r="E212" s="3"/>
      <c r="F212" s="3"/>
      <c r="G212" s="3"/>
      <c r="H212" s="3"/>
      <c r="I212" s="3"/>
      <c r="J212" s="3"/>
      <c r="K212" s="3"/>
      <c r="L212" s="3"/>
      <c r="M212" s="3"/>
      <c r="N212" s="3"/>
      <c r="O212" s="3"/>
      <c r="P212" s="3"/>
      <c r="Q212" s="3"/>
      <c r="R212" s="3"/>
      <c r="S212" s="3"/>
      <c r="T212" s="3"/>
      <c r="U212" s="3"/>
      <c r="V212" s="3"/>
      <c r="W212" s="3"/>
      <c r="X212" s="3"/>
      <c r="Y212" s="3"/>
      <c r="Z212" s="3"/>
    </row>
    <row r="213" ht="15.0" customHeight="1">
      <c r="A213" s="3"/>
      <c r="B213" s="3"/>
      <c r="C213" s="3"/>
      <c r="D213" s="3"/>
      <c r="E213" s="3"/>
      <c r="F213" s="3"/>
      <c r="G213" s="3"/>
      <c r="H213" s="3"/>
      <c r="I213" s="3"/>
      <c r="J213" s="3"/>
      <c r="K213" s="3"/>
      <c r="L213" s="3"/>
      <c r="M213" s="3"/>
      <c r="N213" s="3"/>
      <c r="O213" s="3"/>
      <c r="P213" s="3"/>
      <c r="Q213" s="3"/>
      <c r="R213" s="3"/>
      <c r="S213" s="3"/>
      <c r="T213" s="3"/>
      <c r="U213" s="3"/>
      <c r="V213" s="3"/>
      <c r="W213" s="3"/>
      <c r="X213" s="3"/>
      <c r="Y213" s="3"/>
      <c r="Z213" s="3"/>
    </row>
    <row r="214" ht="14.25" customHeight="1">
      <c r="A214" s="3"/>
      <c r="B214" s="3"/>
      <c r="C214" s="3"/>
      <c r="D214" s="3"/>
      <c r="E214" s="3"/>
      <c r="F214" s="3"/>
      <c r="G214" s="3"/>
      <c r="H214" s="3"/>
      <c r="I214" s="3"/>
      <c r="J214" s="3"/>
      <c r="K214" s="3"/>
      <c r="L214" s="3"/>
      <c r="M214" s="3"/>
      <c r="N214" s="3"/>
      <c r="O214" s="3"/>
      <c r="P214" s="3"/>
      <c r="Q214" s="3"/>
      <c r="R214" s="3"/>
      <c r="S214" s="3"/>
      <c r="T214" s="3"/>
      <c r="U214" s="3"/>
      <c r="V214" s="3"/>
      <c r="W214" s="3"/>
      <c r="X214" s="3"/>
      <c r="Y214" s="3"/>
      <c r="Z214" s="3"/>
    </row>
    <row r="215" ht="14.25" customHeight="1">
      <c r="A215" s="3"/>
      <c r="B215" s="3"/>
      <c r="C215" s="3"/>
      <c r="D215" s="3"/>
      <c r="E215" s="3"/>
      <c r="F215" s="3"/>
      <c r="G215" s="3"/>
      <c r="H215" s="3"/>
      <c r="I215" s="3"/>
      <c r="J215" s="3"/>
      <c r="K215" s="3"/>
      <c r="L215" s="3"/>
      <c r="M215" s="3"/>
      <c r="N215" s="3"/>
      <c r="O215" s="3"/>
      <c r="P215" s="3"/>
      <c r="Q215" s="3"/>
      <c r="R215" s="3"/>
      <c r="S215" s="3"/>
      <c r="T215" s="3"/>
      <c r="U215" s="3"/>
      <c r="V215" s="3"/>
      <c r="W215" s="3"/>
      <c r="X215" s="3"/>
      <c r="Y215" s="3"/>
      <c r="Z215" s="3"/>
    </row>
    <row r="216" ht="14.25" customHeight="1">
      <c r="A216" s="3"/>
      <c r="B216" s="3"/>
      <c r="C216" s="3"/>
      <c r="D216" s="3"/>
      <c r="E216" s="3"/>
      <c r="F216" s="3"/>
      <c r="G216" s="3"/>
      <c r="H216" s="3"/>
      <c r="I216" s="3"/>
      <c r="J216" s="3"/>
      <c r="K216" s="3"/>
      <c r="L216" s="3"/>
      <c r="M216" s="3"/>
      <c r="N216" s="3"/>
      <c r="O216" s="3"/>
      <c r="P216" s="3"/>
      <c r="Q216" s="3"/>
      <c r="R216" s="3"/>
      <c r="S216" s="3"/>
      <c r="T216" s="3"/>
      <c r="U216" s="3"/>
      <c r="V216" s="3"/>
      <c r="W216" s="3"/>
      <c r="X216" s="3"/>
      <c r="Y216" s="3"/>
      <c r="Z216" s="3"/>
    </row>
    <row r="217" ht="14.25" customHeight="1">
      <c r="A217" s="3"/>
      <c r="B217" s="3"/>
      <c r="C217" s="3"/>
      <c r="D217" s="3"/>
      <c r="E217" s="3"/>
      <c r="F217" s="3"/>
      <c r="G217" s="3"/>
      <c r="H217" s="3"/>
      <c r="I217" s="3"/>
      <c r="J217" s="3"/>
      <c r="K217" s="3"/>
      <c r="L217" s="3"/>
      <c r="M217" s="3"/>
      <c r="N217" s="3"/>
      <c r="O217" s="3"/>
      <c r="P217" s="3"/>
      <c r="Q217" s="3"/>
      <c r="R217" s="3"/>
      <c r="S217" s="3"/>
      <c r="T217" s="3"/>
      <c r="U217" s="3"/>
      <c r="V217" s="3"/>
      <c r="W217" s="3"/>
      <c r="X217" s="3"/>
      <c r="Y217" s="3"/>
      <c r="Z217" s="3"/>
    </row>
    <row r="218" ht="14.25" customHeight="1">
      <c r="A218" s="3"/>
      <c r="B218" s="3"/>
      <c r="C218" s="3"/>
      <c r="D218" s="3"/>
      <c r="E218" s="3"/>
      <c r="F218" s="3"/>
      <c r="G218" s="3"/>
      <c r="H218" s="3"/>
      <c r="I218" s="3"/>
      <c r="J218" s="3"/>
      <c r="K218" s="3"/>
      <c r="L218" s="3"/>
      <c r="M218" s="3"/>
      <c r="N218" s="3"/>
      <c r="O218" s="3"/>
      <c r="P218" s="3"/>
      <c r="Q218" s="3"/>
      <c r="R218" s="3"/>
      <c r="S218" s="3"/>
      <c r="T218" s="3"/>
      <c r="U218" s="3"/>
      <c r="V218" s="3"/>
      <c r="W218" s="3"/>
      <c r="X218" s="3"/>
      <c r="Y218" s="3"/>
      <c r="Z218" s="3"/>
    </row>
    <row r="219" ht="15.0" customHeight="1">
      <c r="A219" s="3"/>
      <c r="B219" s="3"/>
      <c r="C219" s="3"/>
      <c r="D219" s="3"/>
      <c r="E219" s="3"/>
      <c r="F219" s="3"/>
      <c r="G219" s="3"/>
      <c r="H219" s="3"/>
      <c r="I219" s="3"/>
      <c r="J219" s="3"/>
      <c r="K219" s="3"/>
      <c r="L219" s="3"/>
      <c r="M219" s="3"/>
      <c r="N219" s="3"/>
      <c r="O219" s="3"/>
      <c r="P219" s="3"/>
      <c r="Q219" s="3"/>
      <c r="R219" s="3"/>
      <c r="S219" s="3"/>
      <c r="T219" s="3"/>
      <c r="U219" s="3"/>
      <c r="V219" s="3"/>
      <c r="W219" s="3"/>
      <c r="X219" s="3"/>
      <c r="Y219" s="3"/>
      <c r="Z219" s="3"/>
    </row>
    <row r="220" ht="14.25" customHeight="1">
      <c r="A220" s="3"/>
      <c r="B220" s="3"/>
      <c r="C220" s="3"/>
      <c r="D220" s="3"/>
      <c r="E220" s="3"/>
      <c r="F220" s="3"/>
      <c r="G220" s="3"/>
      <c r="H220" s="3"/>
      <c r="I220" s="3"/>
      <c r="J220" s="3"/>
      <c r="K220" s="3"/>
      <c r="L220" s="3"/>
      <c r="M220" s="3"/>
      <c r="N220" s="3"/>
      <c r="O220" s="3"/>
      <c r="P220" s="3"/>
      <c r="Q220" s="3"/>
      <c r="R220" s="3"/>
      <c r="S220" s="3"/>
      <c r="T220" s="3"/>
      <c r="U220" s="3"/>
      <c r="V220" s="3"/>
      <c r="W220" s="3"/>
      <c r="X220" s="3"/>
      <c r="Y220" s="3"/>
      <c r="Z220" s="3"/>
    </row>
    <row r="221" ht="14.25" customHeight="1">
      <c r="A221" s="3"/>
      <c r="B221" s="3"/>
      <c r="C221" s="3"/>
      <c r="D221" s="3"/>
      <c r="E221" s="3"/>
      <c r="F221" s="3"/>
      <c r="G221" s="3"/>
      <c r="H221" s="3"/>
      <c r="I221" s="3"/>
      <c r="J221" s="3"/>
      <c r="K221" s="3"/>
      <c r="L221" s="3"/>
      <c r="M221" s="3"/>
      <c r="N221" s="3"/>
      <c r="O221" s="3"/>
      <c r="P221" s="3"/>
      <c r="Q221" s="3"/>
      <c r="R221" s="3"/>
      <c r="S221" s="3"/>
      <c r="T221" s="3"/>
      <c r="U221" s="3"/>
      <c r="V221" s="3"/>
      <c r="W221" s="3"/>
      <c r="X221" s="3"/>
      <c r="Y221" s="3"/>
      <c r="Z221" s="3"/>
    </row>
    <row r="222" ht="14.25" customHeight="1">
      <c r="A222" s="3"/>
      <c r="B222" s="3"/>
      <c r="C222" s="3"/>
      <c r="D222" s="3"/>
      <c r="E222" s="3"/>
      <c r="F222" s="3"/>
      <c r="G222" s="3"/>
      <c r="H222" s="3"/>
      <c r="I222" s="3"/>
      <c r="J222" s="3"/>
      <c r="K222" s="3"/>
      <c r="L222" s="3"/>
      <c r="M222" s="3"/>
      <c r="N222" s="3"/>
      <c r="O222" s="3"/>
      <c r="P222" s="3"/>
      <c r="Q222" s="3"/>
      <c r="R222" s="3"/>
      <c r="S222" s="3"/>
      <c r="T222" s="3"/>
      <c r="U222" s="3"/>
      <c r="V222" s="3"/>
      <c r="W222" s="3"/>
      <c r="X222" s="3"/>
      <c r="Y222" s="3"/>
      <c r="Z222" s="3"/>
    </row>
    <row r="223" ht="14.25" customHeight="1">
      <c r="A223" s="3"/>
      <c r="B223" s="3"/>
      <c r="C223" s="3"/>
      <c r="D223" s="3"/>
      <c r="E223" s="3"/>
      <c r="F223" s="3"/>
      <c r="G223" s="3"/>
      <c r="H223" s="3"/>
      <c r="I223" s="3"/>
      <c r="J223" s="3"/>
      <c r="K223" s="3"/>
      <c r="L223" s="3"/>
      <c r="M223" s="3"/>
      <c r="N223" s="3"/>
      <c r="O223" s="3"/>
      <c r="P223" s="3"/>
      <c r="Q223" s="3"/>
      <c r="R223" s="3"/>
      <c r="S223" s="3"/>
      <c r="T223" s="3"/>
      <c r="U223" s="3"/>
      <c r="V223" s="3"/>
      <c r="W223" s="3"/>
      <c r="X223" s="3"/>
      <c r="Y223" s="3"/>
      <c r="Z223" s="3"/>
    </row>
    <row r="224" ht="14.25" customHeight="1">
      <c r="A224" s="3"/>
      <c r="B224" s="3"/>
      <c r="C224" s="3"/>
      <c r="D224" s="3"/>
      <c r="E224" s="3"/>
      <c r="F224" s="3"/>
      <c r="G224" s="3"/>
      <c r="H224" s="3"/>
      <c r="I224" s="3"/>
      <c r="J224" s="3"/>
      <c r="K224" s="3"/>
      <c r="L224" s="3"/>
      <c r="M224" s="3"/>
      <c r="N224" s="3"/>
      <c r="O224" s="3"/>
      <c r="P224" s="3"/>
      <c r="Q224" s="3"/>
      <c r="R224" s="3"/>
      <c r="S224" s="3"/>
      <c r="T224" s="3"/>
      <c r="U224" s="3"/>
      <c r="V224" s="3"/>
      <c r="W224" s="3"/>
      <c r="X224" s="3"/>
      <c r="Y224" s="3"/>
      <c r="Z224" s="3"/>
    </row>
    <row r="225" ht="15.0" customHeight="1">
      <c r="A225" s="3"/>
      <c r="B225" s="3"/>
      <c r="C225" s="3"/>
      <c r="D225" s="3"/>
      <c r="E225" s="3"/>
      <c r="F225" s="3"/>
      <c r="G225" s="3"/>
      <c r="H225" s="3"/>
      <c r="I225" s="3"/>
      <c r="J225" s="3"/>
      <c r="K225" s="3"/>
      <c r="L225" s="3"/>
      <c r="M225" s="3"/>
      <c r="N225" s="3"/>
      <c r="O225" s="3"/>
      <c r="P225" s="3"/>
      <c r="Q225" s="3"/>
      <c r="R225" s="3"/>
      <c r="S225" s="3"/>
      <c r="T225" s="3"/>
      <c r="U225" s="3"/>
      <c r="V225" s="3"/>
      <c r="W225" s="3"/>
      <c r="X225" s="3"/>
      <c r="Y225" s="3"/>
      <c r="Z225" s="3"/>
    </row>
    <row r="226" ht="14.25" customHeight="1">
      <c r="A226" s="3"/>
      <c r="B226" s="3"/>
      <c r="C226" s="3"/>
      <c r="D226" s="3"/>
      <c r="E226" s="3"/>
      <c r="F226" s="3"/>
      <c r="G226" s="3"/>
      <c r="H226" s="3"/>
      <c r="I226" s="3"/>
      <c r="J226" s="3"/>
      <c r="K226" s="3"/>
      <c r="L226" s="3"/>
      <c r="M226" s="3"/>
      <c r="N226" s="3"/>
      <c r="O226" s="3"/>
      <c r="P226" s="3"/>
      <c r="Q226" s="3"/>
      <c r="R226" s="3"/>
      <c r="S226" s="3"/>
      <c r="T226" s="3"/>
      <c r="U226" s="3"/>
      <c r="V226" s="3"/>
      <c r="W226" s="3"/>
      <c r="X226" s="3"/>
      <c r="Y226" s="3"/>
      <c r="Z226" s="3"/>
    </row>
    <row r="227" ht="14.25" customHeight="1">
      <c r="A227" s="3"/>
      <c r="B227" s="3"/>
      <c r="C227" s="3"/>
      <c r="D227" s="3"/>
      <c r="E227" s="3"/>
      <c r="F227" s="3"/>
      <c r="G227" s="3"/>
      <c r="H227" s="3"/>
      <c r="I227" s="3"/>
      <c r="J227" s="3"/>
      <c r="K227" s="3"/>
      <c r="L227" s="3"/>
      <c r="M227" s="3"/>
      <c r="N227" s="3"/>
      <c r="O227" s="3"/>
      <c r="P227" s="3"/>
      <c r="Q227" s="3"/>
      <c r="R227" s="3"/>
      <c r="S227" s="3"/>
      <c r="T227" s="3"/>
      <c r="U227" s="3"/>
      <c r="V227" s="3"/>
      <c r="W227" s="3"/>
      <c r="X227" s="3"/>
      <c r="Y227" s="3"/>
      <c r="Z227" s="3"/>
    </row>
    <row r="228" ht="14.25" customHeight="1">
      <c r="A228" s="3"/>
      <c r="B228" s="3"/>
      <c r="C228" s="3"/>
      <c r="D228" s="3"/>
      <c r="E228" s="3"/>
      <c r="F228" s="3"/>
      <c r="G228" s="3"/>
      <c r="H228" s="3"/>
      <c r="I228" s="3"/>
      <c r="J228" s="3"/>
      <c r="K228" s="3"/>
      <c r="L228" s="3"/>
      <c r="M228" s="3"/>
      <c r="N228" s="3"/>
      <c r="O228" s="3"/>
      <c r="P228" s="3"/>
      <c r="Q228" s="3"/>
      <c r="R228" s="3"/>
      <c r="S228" s="3"/>
      <c r="T228" s="3"/>
      <c r="U228" s="3"/>
      <c r="V228" s="3"/>
      <c r="W228" s="3"/>
      <c r="X228" s="3"/>
      <c r="Y228" s="3"/>
      <c r="Z228" s="3"/>
    </row>
    <row r="229" ht="14.25" customHeight="1">
      <c r="A229" s="3"/>
      <c r="B229" s="3"/>
      <c r="C229" s="3"/>
      <c r="D229" s="3"/>
      <c r="E229" s="3"/>
      <c r="F229" s="3"/>
      <c r="G229" s="3"/>
      <c r="H229" s="3"/>
      <c r="I229" s="3"/>
      <c r="J229" s="3"/>
      <c r="K229" s="3"/>
      <c r="L229" s="3"/>
      <c r="M229" s="3"/>
      <c r="N229" s="3"/>
      <c r="O229" s="3"/>
      <c r="P229" s="3"/>
      <c r="Q229" s="3"/>
      <c r="R229" s="3"/>
      <c r="S229" s="3"/>
      <c r="T229" s="3"/>
      <c r="U229" s="3"/>
      <c r="V229" s="3"/>
      <c r="W229" s="3"/>
      <c r="X229" s="3"/>
      <c r="Y229" s="3"/>
      <c r="Z229" s="3"/>
    </row>
    <row r="230" ht="14.25" customHeight="1">
      <c r="A230" s="3"/>
      <c r="B230" s="3"/>
      <c r="C230" s="3"/>
      <c r="D230" s="3"/>
      <c r="E230" s="3"/>
      <c r="F230" s="3"/>
      <c r="G230" s="3"/>
      <c r="H230" s="3"/>
      <c r="I230" s="3"/>
      <c r="J230" s="3"/>
      <c r="K230" s="3"/>
      <c r="L230" s="3"/>
      <c r="M230" s="3"/>
      <c r="N230" s="3"/>
      <c r="O230" s="3"/>
      <c r="P230" s="3"/>
      <c r="Q230" s="3"/>
      <c r="R230" s="3"/>
      <c r="S230" s="3"/>
      <c r="T230" s="3"/>
      <c r="U230" s="3"/>
      <c r="V230" s="3"/>
      <c r="W230" s="3"/>
      <c r="X230" s="3"/>
      <c r="Y230" s="3"/>
      <c r="Z230" s="3"/>
    </row>
    <row r="231" ht="14.25" customHeight="1">
      <c r="A231" s="3"/>
      <c r="B231" s="3"/>
      <c r="C231" s="3"/>
      <c r="D231" s="3"/>
      <c r="E231" s="3"/>
      <c r="F231" s="3"/>
      <c r="G231" s="3"/>
      <c r="H231" s="3"/>
      <c r="I231" s="3"/>
      <c r="J231" s="3"/>
      <c r="K231" s="3"/>
      <c r="L231" s="3"/>
      <c r="M231" s="3"/>
      <c r="N231" s="3"/>
      <c r="O231" s="3"/>
      <c r="P231" s="3"/>
      <c r="Q231" s="3"/>
      <c r="R231" s="3"/>
      <c r="S231" s="3"/>
      <c r="T231" s="3"/>
      <c r="U231" s="3"/>
      <c r="V231" s="3"/>
      <c r="W231" s="3"/>
      <c r="X231" s="3"/>
      <c r="Y231" s="3"/>
      <c r="Z231" s="3"/>
    </row>
    <row r="232" ht="14.25" customHeight="1">
      <c r="A232" s="3"/>
      <c r="B232" s="3"/>
      <c r="C232" s="3"/>
      <c r="D232" s="3"/>
      <c r="E232" s="3"/>
      <c r="F232" s="3"/>
      <c r="G232" s="3"/>
      <c r="H232" s="3"/>
      <c r="I232" s="3"/>
      <c r="J232" s="3"/>
      <c r="K232" s="3"/>
      <c r="L232" s="3"/>
      <c r="M232" s="3"/>
      <c r="N232" s="3"/>
      <c r="O232" s="3"/>
      <c r="P232" s="3"/>
      <c r="Q232" s="3"/>
      <c r="R232" s="3"/>
      <c r="S232" s="3"/>
      <c r="T232" s="3"/>
      <c r="U232" s="3"/>
      <c r="V232" s="3"/>
      <c r="W232" s="3"/>
      <c r="X232" s="3"/>
      <c r="Y232" s="3"/>
      <c r="Z232" s="3"/>
    </row>
    <row r="233" ht="14.25" customHeight="1">
      <c r="A233" s="3"/>
      <c r="B233" s="3"/>
      <c r="C233" s="3"/>
      <c r="D233" s="3"/>
      <c r="E233" s="3"/>
      <c r="F233" s="3"/>
      <c r="G233" s="3"/>
      <c r="H233" s="3"/>
      <c r="I233" s="3"/>
      <c r="J233" s="3"/>
      <c r="K233" s="3"/>
      <c r="L233" s="3"/>
      <c r="M233" s="3"/>
      <c r="N233" s="3"/>
      <c r="O233" s="3"/>
      <c r="P233" s="3"/>
      <c r="Q233" s="3"/>
      <c r="R233" s="3"/>
      <c r="S233" s="3"/>
      <c r="T233" s="3"/>
      <c r="U233" s="3"/>
      <c r="V233" s="3"/>
      <c r="W233" s="3"/>
      <c r="X233" s="3"/>
      <c r="Y233" s="3"/>
      <c r="Z233" s="3"/>
    </row>
    <row r="234" ht="14.25" customHeight="1">
      <c r="A234" s="3"/>
      <c r="B234" s="3"/>
      <c r="C234" s="3"/>
      <c r="D234" s="3"/>
      <c r="E234" s="3"/>
      <c r="F234" s="3"/>
      <c r="G234" s="3"/>
      <c r="H234" s="3"/>
      <c r="I234" s="3"/>
      <c r="J234" s="3"/>
      <c r="K234" s="3"/>
      <c r="L234" s="3"/>
      <c r="M234" s="3"/>
      <c r="N234" s="3"/>
      <c r="O234" s="3"/>
      <c r="P234" s="3"/>
      <c r="Q234" s="3"/>
      <c r="R234" s="3"/>
      <c r="S234" s="3"/>
      <c r="T234" s="3"/>
      <c r="U234" s="3"/>
      <c r="V234" s="3"/>
      <c r="W234" s="3"/>
      <c r="X234" s="3"/>
      <c r="Y234" s="3"/>
      <c r="Z234" s="3"/>
    </row>
    <row r="235" ht="14.25" customHeight="1">
      <c r="A235" s="3"/>
      <c r="B235" s="3"/>
      <c r="C235" s="3"/>
      <c r="D235" s="3"/>
      <c r="E235" s="3"/>
      <c r="F235" s="3"/>
      <c r="G235" s="3"/>
      <c r="H235" s="3"/>
      <c r="I235" s="3"/>
      <c r="J235" s="3"/>
      <c r="K235" s="3"/>
      <c r="L235" s="3"/>
      <c r="M235" s="3"/>
      <c r="N235" s="3"/>
      <c r="O235" s="3"/>
      <c r="P235" s="3"/>
      <c r="Q235" s="3"/>
      <c r="R235" s="3"/>
      <c r="S235" s="3"/>
      <c r="T235" s="3"/>
      <c r="U235" s="3"/>
      <c r="V235" s="3"/>
      <c r="W235" s="3"/>
      <c r="X235" s="3"/>
      <c r="Y235" s="3"/>
      <c r="Z235" s="3"/>
    </row>
    <row r="236" ht="14.25" customHeight="1">
      <c r="A236" s="3"/>
      <c r="B236" s="3"/>
      <c r="C236" s="3"/>
      <c r="D236" s="3"/>
      <c r="E236" s="3"/>
      <c r="F236" s="3"/>
      <c r="G236" s="3"/>
      <c r="H236" s="3"/>
      <c r="I236" s="3"/>
      <c r="J236" s="3"/>
      <c r="K236" s="3"/>
      <c r="L236" s="3"/>
      <c r="M236" s="3"/>
      <c r="N236" s="3"/>
      <c r="O236" s="3"/>
      <c r="P236" s="3"/>
      <c r="Q236" s="3"/>
      <c r="R236" s="3"/>
      <c r="S236" s="3"/>
      <c r="T236" s="3"/>
      <c r="U236" s="3"/>
      <c r="V236" s="3"/>
      <c r="W236" s="3"/>
      <c r="X236" s="3"/>
      <c r="Y236" s="3"/>
      <c r="Z236" s="3"/>
    </row>
    <row r="237" ht="14.25" customHeight="1">
      <c r="A237" s="3"/>
      <c r="B237" s="3"/>
      <c r="C237" s="3"/>
      <c r="D237" s="3"/>
      <c r="E237" s="3"/>
      <c r="F237" s="3"/>
      <c r="G237" s="3"/>
      <c r="H237" s="3"/>
      <c r="I237" s="3"/>
      <c r="J237" s="3"/>
      <c r="K237" s="3"/>
      <c r="L237" s="3"/>
      <c r="M237" s="3"/>
      <c r="N237" s="3"/>
      <c r="O237" s="3"/>
      <c r="P237" s="3"/>
      <c r="Q237" s="3"/>
      <c r="R237" s="3"/>
      <c r="S237" s="3"/>
      <c r="T237" s="3"/>
      <c r="U237" s="3"/>
      <c r="V237" s="3"/>
      <c r="W237" s="3"/>
      <c r="X237" s="3"/>
      <c r="Y237" s="3"/>
      <c r="Z237" s="3"/>
    </row>
    <row r="238" ht="14.25" customHeight="1">
      <c r="A238" s="3"/>
      <c r="B238" s="3"/>
      <c r="C238" s="3"/>
      <c r="D238" s="3"/>
      <c r="E238" s="3"/>
      <c r="F238" s="3"/>
      <c r="G238" s="3"/>
      <c r="H238" s="3"/>
      <c r="I238" s="3"/>
      <c r="J238" s="3"/>
      <c r="K238" s="3"/>
      <c r="L238" s="3"/>
      <c r="M238" s="3"/>
      <c r="N238" s="3"/>
      <c r="O238" s="3"/>
      <c r="P238" s="3"/>
      <c r="Q238" s="3"/>
      <c r="R238" s="3"/>
      <c r="S238" s="3"/>
      <c r="T238" s="3"/>
      <c r="U238" s="3"/>
      <c r="V238" s="3"/>
      <c r="W238" s="3"/>
      <c r="X238" s="3"/>
      <c r="Y238" s="3"/>
      <c r="Z238" s="3"/>
    </row>
    <row r="239" ht="14.25" customHeight="1">
      <c r="A239" s="3"/>
      <c r="B239" s="3"/>
      <c r="C239" s="3"/>
      <c r="D239" s="3"/>
      <c r="E239" s="3"/>
      <c r="F239" s="3"/>
      <c r="G239" s="3"/>
      <c r="H239" s="3"/>
      <c r="I239" s="3"/>
      <c r="J239" s="3"/>
      <c r="K239" s="3"/>
      <c r="L239" s="3"/>
      <c r="M239" s="3"/>
      <c r="N239" s="3"/>
      <c r="O239" s="3"/>
      <c r="P239" s="3"/>
      <c r="Q239" s="3"/>
      <c r="R239" s="3"/>
      <c r="S239" s="3"/>
      <c r="T239" s="3"/>
      <c r="U239" s="3"/>
      <c r="V239" s="3"/>
      <c r="W239" s="3"/>
      <c r="X239" s="3"/>
      <c r="Y239" s="3"/>
      <c r="Z239" s="3"/>
    </row>
    <row r="240" ht="14.25" customHeight="1">
      <c r="A240" s="3"/>
      <c r="B240" s="3"/>
      <c r="C240" s="3"/>
      <c r="D240" s="3"/>
      <c r="E240" s="3"/>
      <c r="F240" s="3"/>
      <c r="G240" s="3"/>
      <c r="H240" s="3"/>
      <c r="I240" s="3"/>
      <c r="J240" s="3"/>
      <c r="K240" s="3"/>
      <c r="L240" s="3"/>
      <c r="M240" s="3"/>
      <c r="N240" s="3"/>
      <c r="O240" s="3"/>
      <c r="P240" s="3"/>
      <c r="Q240" s="3"/>
      <c r="R240" s="3"/>
      <c r="S240" s="3"/>
      <c r="T240" s="3"/>
      <c r="U240" s="3"/>
      <c r="V240" s="3"/>
      <c r="W240" s="3"/>
      <c r="X240" s="3"/>
      <c r="Y240" s="3"/>
      <c r="Z240" s="3"/>
    </row>
    <row r="241" ht="14.25" customHeight="1">
      <c r="A241" s="3"/>
      <c r="B241" s="3"/>
      <c r="C241" s="3"/>
      <c r="D241" s="3"/>
      <c r="E241" s="3"/>
      <c r="F241" s="3"/>
      <c r="G241" s="3"/>
      <c r="H241" s="3"/>
      <c r="I241" s="3"/>
      <c r="J241" s="3"/>
      <c r="K241" s="3"/>
      <c r="L241" s="3"/>
      <c r="M241" s="3"/>
      <c r="N241" s="3"/>
      <c r="O241" s="3"/>
      <c r="P241" s="3"/>
      <c r="Q241" s="3"/>
      <c r="R241" s="3"/>
      <c r="S241" s="3"/>
      <c r="T241" s="3"/>
      <c r="U241" s="3"/>
      <c r="V241" s="3"/>
      <c r="W241" s="3"/>
      <c r="X241" s="3"/>
      <c r="Y241" s="3"/>
      <c r="Z241" s="3"/>
    </row>
    <row r="242" ht="14.25" customHeight="1">
      <c r="A242" s="3"/>
      <c r="B242" s="3"/>
      <c r="C242" s="3"/>
      <c r="D242" s="3"/>
      <c r="E242" s="3"/>
      <c r="F242" s="3"/>
      <c r="G242" s="3"/>
      <c r="H242" s="3"/>
      <c r="I242" s="3"/>
      <c r="J242" s="3"/>
      <c r="K242" s="3"/>
      <c r="L242" s="3"/>
      <c r="M242" s="3"/>
      <c r="N242" s="3"/>
      <c r="O242" s="3"/>
      <c r="P242" s="3"/>
      <c r="Q242" s="3"/>
      <c r="R242" s="3"/>
      <c r="S242" s="3"/>
      <c r="T242" s="3"/>
      <c r="U242" s="3"/>
      <c r="V242" s="3"/>
      <c r="W242" s="3"/>
      <c r="X242" s="3"/>
      <c r="Y242" s="3"/>
      <c r="Z242" s="3"/>
    </row>
    <row r="243" ht="14.25" customHeight="1">
      <c r="A243" s="3"/>
      <c r="B243" s="3"/>
      <c r="C243" s="3"/>
      <c r="D243" s="3"/>
      <c r="E243" s="3"/>
      <c r="F243" s="3"/>
      <c r="G243" s="3"/>
      <c r="H243" s="3"/>
      <c r="I243" s="3"/>
      <c r="J243" s="3"/>
      <c r="K243" s="3"/>
      <c r="L243" s="3"/>
      <c r="M243" s="3"/>
      <c r="N243" s="3"/>
      <c r="O243" s="3"/>
      <c r="P243" s="3"/>
      <c r="Q243" s="3"/>
      <c r="R243" s="3"/>
      <c r="S243" s="3"/>
      <c r="T243" s="3"/>
      <c r="U243" s="3"/>
      <c r="V243" s="3"/>
      <c r="W243" s="3"/>
      <c r="X243" s="3"/>
      <c r="Y243" s="3"/>
      <c r="Z243" s="3"/>
    </row>
    <row r="244" ht="14.25" customHeight="1">
      <c r="A244" s="3"/>
      <c r="B244" s="3"/>
      <c r="C244" s="3"/>
      <c r="D244" s="3"/>
      <c r="E244" s="3"/>
      <c r="F244" s="3"/>
      <c r="G244" s="3"/>
      <c r="H244" s="3"/>
      <c r="I244" s="3"/>
      <c r="J244" s="3"/>
      <c r="K244" s="3"/>
      <c r="L244" s="3"/>
      <c r="M244" s="3"/>
      <c r="N244" s="3"/>
      <c r="O244" s="3"/>
      <c r="P244" s="3"/>
      <c r="Q244" s="3"/>
      <c r="R244" s="3"/>
      <c r="S244" s="3"/>
      <c r="T244" s="3"/>
      <c r="U244" s="3"/>
      <c r="V244" s="3"/>
      <c r="W244" s="3"/>
      <c r="X244" s="3"/>
      <c r="Y244" s="3"/>
      <c r="Z244" s="3"/>
    </row>
    <row r="245" ht="14.25" customHeight="1">
      <c r="A245" s="3"/>
      <c r="B245" s="3"/>
      <c r="C245" s="3"/>
      <c r="D245" s="3"/>
      <c r="E245" s="3"/>
      <c r="F245" s="3"/>
      <c r="G245" s="3"/>
      <c r="H245" s="3"/>
      <c r="I245" s="3"/>
      <c r="J245" s="3"/>
      <c r="K245" s="3"/>
      <c r="L245" s="3"/>
      <c r="M245" s="3"/>
      <c r="N245" s="3"/>
      <c r="O245" s="3"/>
      <c r="P245" s="3"/>
      <c r="Q245" s="3"/>
      <c r="R245" s="3"/>
      <c r="S245" s="3"/>
      <c r="T245" s="3"/>
      <c r="U245" s="3"/>
      <c r="V245" s="3"/>
      <c r="W245" s="3"/>
      <c r="X245" s="3"/>
      <c r="Y245" s="3"/>
      <c r="Z245" s="3"/>
    </row>
    <row r="246" ht="14.25" customHeight="1">
      <c r="A246" s="3"/>
      <c r="B246" s="3"/>
      <c r="C246" s="3"/>
      <c r="D246" s="3"/>
      <c r="E246" s="3"/>
      <c r="F246" s="3"/>
      <c r="G246" s="3"/>
      <c r="H246" s="3"/>
      <c r="I246" s="3"/>
      <c r="J246" s="3"/>
      <c r="K246" s="3"/>
      <c r="L246" s="3"/>
      <c r="M246" s="3"/>
      <c r="N246" s="3"/>
      <c r="O246" s="3"/>
      <c r="P246" s="3"/>
      <c r="Q246" s="3"/>
      <c r="R246" s="3"/>
      <c r="S246" s="3"/>
      <c r="T246" s="3"/>
      <c r="U246" s="3"/>
      <c r="V246" s="3"/>
      <c r="W246" s="3"/>
      <c r="X246" s="3"/>
      <c r="Y246" s="3"/>
      <c r="Z246" s="3"/>
    </row>
    <row r="247" ht="14.25" customHeight="1">
      <c r="A247" s="3"/>
      <c r="B247" s="3"/>
      <c r="C247" s="3"/>
      <c r="D247" s="3"/>
      <c r="E247" s="3"/>
      <c r="F247" s="3"/>
      <c r="G247" s="3"/>
      <c r="H247" s="3"/>
      <c r="I247" s="3"/>
      <c r="J247" s="3"/>
      <c r="K247" s="3"/>
      <c r="L247" s="3"/>
      <c r="M247" s="3"/>
      <c r="N247" s="3"/>
      <c r="O247" s="3"/>
      <c r="P247" s="3"/>
      <c r="Q247" s="3"/>
      <c r="R247" s="3"/>
      <c r="S247" s="3"/>
      <c r="T247" s="3"/>
      <c r="U247" s="3"/>
      <c r="V247" s="3"/>
      <c r="W247" s="3"/>
      <c r="X247" s="3"/>
      <c r="Y247" s="3"/>
      <c r="Z247" s="3"/>
    </row>
    <row r="248" ht="14.25" customHeight="1">
      <c r="A248" s="3"/>
      <c r="B248" s="3"/>
      <c r="C248" s="3"/>
      <c r="D248" s="3"/>
      <c r="E248" s="3"/>
      <c r="F248" s="3"/>
      <c r="G248" s="3"/>
      <c r="H248" s="3"/>
      <c r="I248" s="3"/>
      <c r="J248" s="3"/>
      <c r="K248" s="3"/>
      <c r="L248" s="3"/>
      <c r="M248" s="3"/>
      <c r="N248" s="3"/>
      <c r="O248" s="3"/>
      <c r="P248" s="3"/>
      <c r="Q248" s="3"/>
      <c r="R248" s="3"/>
      <c r="S248" s="3"/>
      <c r="T248" s="3"/>
      <c r="U248" s="3"/>
      <c r="V248" s="3"/>
      <c r="W248" s="3"/>
      <c r="X248" s="3"/>
      <c r="Y248" s="3"/>
      <c r="Z248" s="3"/>
    </row>
    <row r="249" ht="14.25" customHeight="1">
      <c r="A249" s="3"/>
      <c r="B249" s="3"/>
      <c r="C249" s="3"/>
      <c r="D249" s="3"/>
      <c r="E249" s="3"/>
      <c r="F249" s="3"/>
      <c r="G249" s="3"/>
      <c r="H249" s="3"/>
      <c r="I249" s="3"/>
      <c r="J249" s="3"/>
      <c r="K249" s="3"/>
      <c r="L249" s="3"/>
      <c r="M249" s="3"/>
      <c r="N249" s="3"/>
      <c r="O249" s="3"/>
      <c r="P249" s="3"/>
      <c r="Q249" s="3"/>
      <c r="R249" s="3"/>
      <c r="S249" s="3"/>
      <c r="T249" s="3"/>
      <c r="U249" s="3"/>
      <c r="V249" s="3"/>
      <c r="W249" s="3"/>
      <c r="X249" s="3"/>
      <c r="Y249" s="3"/>
      <c r="Z249" s="3"/>
    </row>
    <row r="250" ht="14.25" customHeight="1">
      <c r="A250" s="3"/>
      <c r="B250" s="3"/>
      <c r="C250" s="3"/>
      <c r="D250" s="3"/>
      <c r="E250" s="3"/>
      <c r="F250" s="3"/>
      <c r="G250" s="3"/>
      <c r="H250" s="3"/>
      <c r="I250" s="3"/>
      <c r="J250" s="3"/>
      <c r="K250" s="3"/>
      <c r="L250" s="3"/>
      <c r="M250" s="3"/>
      <c r="N250" s="3"/>
      <c r="O250" s="3"/>
      <c r="P250" s="3"/>
      <c r="Q250" s="3"/>
      <c r="R250" s="3"/>
      <c r="S250" s="3"/>
      <c r="T250" s="3"/>
      <c r="U250" s="3"/>
      <c r="V250" s="3"/>
      <c r="W250" s="3"/>
      <c r="X250" s="3"/>
      <c r="Y250" s="3"/>
      <c r="Z250" s="3"/>
    </row>
    <row r="251" ht="14.25" customHeight="1">
      <c r="A251" s="3"/>
      <c r="B251" s="3"/>
      <c r="C251" s="3"/>
      <c r="D251" s="3"/>
      <c r="E251" s="3"/>
      <c r="F251" s="3"/>
      <c r="G251" s="3"/>
      <c r="H251" s="3"/>
      <c r="I251" s="3"/>
      <c r="J251" s="3"/>
      <c r="K251" s="3"/>
      <c r="L251" s="3"/>
      <c r="M251" s="3"/>
      <c r="N251" s="3"/>
      <c r="O251" s="3"/>
      <c r="P251" s="3"/>
      <c r="Q251" s="3"/>
      <c r="R251" s="3"/>
      <c r="S251" s="3"/>
      <c r="T251" s="3"/>
      <c r="U251" s="3"/>
      <c r="V251" s="3"/>
      <c r="W251" s="3"/>
      <c r="X251" s="3"/>
      <c r="Y251" s="3"/>
      <c r="Z251" s="3"/>
    </row>
    <row r="252" ht="14.25" customHeight="1">
      <c r="A252" s="3"/>
      <c r="B252" s="3"/>
      <c r="C252" s="3"/>
      <c r="D252" s="3"/>
      <c r="E252" s="3"/>
      <c r="F252" s="3"/>
      <c r="G252" s="3"/>
      <c r="H252" s="3"/>
      <c r="I252" s="3"/>
      <c r="J252" s="3"/>
      <c r="K252" s="3"/>
      <c r="L252" s="3"/>
      <c r="M252" s="3"/>
      <c r="N252" s="3"/>
      <c r="O252" s="3"/>
      <c r="P252" s="3"/>
      <c r="Q252" s="3"/>
      <c r="R252" s="3"/>
      <c r="S252" s="3"/>
      <c r="T252" s="3"/>
      <c r="U252" s="3"/>
      <c r="V252" s="3"/>
      <c r="W252" s="3"/>
      <c r="X252" s="3"/>
      <c r="Y252" s="3"/>
      <c r="Z252" s="3"/>
    </row>
    <row r="253" ht="14.25" customHeight="1">
      <c r="A253" s="3"/>
      <c r="B253" s="3"/>
      <c r="C253" s="3"/>
      <c r="D253" s="3"/>
      <c r="E253" s="3"/>
      <c r="F253" s="3"/>
      <c r="G253" s="3"/>
      <c r="H253" s="3"/>
      <c r="I253" s="3"/>
      <c r="J253" s="3"/>
      <c r="K253" s="3"/>
      <c r="L253" s="3"/>
      <c r="M253" s="3"/>
      <c r="N253" s="3"/>
      <c r="O253" s="3"/>
      <c r="P253" s="3"/>
      <c r="Q253" s="3"/>
      <c r="R253" s="3"/>
      <c r="S253" s="3"/>
      <c r="T253" s="3"/>
      <c r="U253" s="3"/>
      <c r="V253" s="3"/>
      <c r="W253" s="3"/>
      <c r="X253" s="3"/>
      <c r="Y253" s="3"/>
      <c r="Z253" s="3"/>
    </row>
    <row r="254" ht="14.25" customHeight="1">
      <c r="A254" s="3"/>
      <c r="B254" s="3"/>
      <c r="C254" s="3"/>
      <c r="D254" s="3"/>
      <c r="E254" s="3"/>
      <c r="F254" s="3"/>
      <c r="G254" s="3"/>
      <c r="H254" s="3"/>
      <c r="I254" s="3"/>
      <c r="J254" s="3"/>
      <c r="K254" s="3"/>
      <c r="L254" s="3"/>
      <c r="M254" s="3"/>
      <c r="N254" s="3"/>
      <c r="O254" s="3"/>
      <c r="P254" s="3"/>
      <c r="Q254" s="3"/>
      <c r="R254" s="3"/>
      <c r="S254" s="3"/>
      <c r="T254" s="3"/>
      <c r="U254" s="3"/>
      <c r="V254" s="3"/>
      <c r="W254" s="3"/>
      <c r="X254" s="3"/>
      <c r="Y254" s="3"/>
      <c r="Z254" s="3"/>
    </row>
    <row r="255" ht="14.25" customHeight="1">
      <c r="A255" s="3"/>
      <c r="B255" s="3"/>
      <c r="C255" s="3"/>
      <c r="D255" s="3"/>
      <c r="E255" s="3"/>
      <c r="F255" s="3"/>
      <c r="G255" s="3"/>
      <c r="H255" s="3"/>
      <c r="I255" s="3"/>
      <c r="J255" s="3"/>
      <c r="K255" s="3"/>
      <c r="L255" s="3"/>
      <c r="M255" s="3"/>
      <c r="N255" s="3"/>
      <c r="O255" s="3"/>
      <c r="P255" s="3"/>
      <c r="Q255" s="3"/>
      <c r="R255" s="3"/>
      <c r="S255" s="3"/>
      <c r="T255" s="3"/>
      <c r="U255" s="3"/>
      <c r="V255" s="3"/>
      <c r="W255" s="3"/>
      <c r="X255" s="3"/>
      <c r="Y255" s="3"/>
      <c r="Z255" s="3"/>
    </row>
    <row r="256" ht="14.25" customHeight="1">
      <c r="A256" s="3"/>
      <c r="B256" s="3"/>
      <c r="C256" s="3"/>
      <c r="D256" s="3"/>
      <c r="E256" s="3"/>
      <c r="F256" s="3"/>
      <c r="G256" s="3"/>
      <c r="H256" s="3"/>
      <c r="I256" s="3"/>
      <c r="J256" s="3"/>
      <c r="K256" s="3"/>
      <c r="L256" s="3"/>
      <c r="M256" s="3"/>
      <c r="N256" s="3"/>
      <c r="O256" s="3"/>
      <c r="P256" s="3"/>
      <c r="Q256" s="3"/>
      <c r="R256" s="3"/>
      <c r="S256" s="3"/>
      <c r="T256" s="3"/>
      <c r="U256" s="3"/>
      <c r="V256" s="3"/>
      <c r="W256" s="3"/>
      <c r="X256" s="3"/>
      <c r="Y256" s="3"/>
      <c r="Z256" s="3"/>
    </row>
    <row r="257" ht="14.25" customHeight="1">
      <c r="A257" s="3"/>
      <c r="B257" s="3"/>
      <c r="C257" s="3"/>
      <c r="D257" s="3"/>
      <c r="E257" s="3"/>
      <c r="F257" s="3"/>
      <c r="G257" s="3"/>
      <c r="H257" s="3"/>
      <c r="I257" s="3"/>
      <c r="J257" s="3"/>
      <c r="K257" s="3"/>
      <c r="L257" s="3"/>
      <c r="M257" s="3"/>
      <c r="N257" s="3"/>
      <c r="O257" s="3"/>
      <c r="P257" s="3"/>
      <c r="Q257" s="3"/>
      <c r="R257" s="3"/>
      <c r="S257" s="3"/>
      <c r="T257" s="3"/>
      <c r="U257" s="3"/>
      <c r="V257" s="3"/>
      <c r="W257" s="3"/>
      <c r="X257" s="3"/>
      <c r="Y257" s="3"/>
      <c r="Z257" s="3"/>
    </row>
    <row r="258" ht="14.25" customHeight="1">
      <c r="A258" s="3"/>
      <c r="B258" s="3"/>
      <c r="C258" s="3"/>
      <c r="D258" s="3"/>
      <c r="E258" s="3"/>
      <c r="F258" s="3"/>
      <c r="G258" s="3"/>
      <c r="H258" s="3"/>
      <c r="I258" s="3"/>
      <c r="J258" s="3"/>
      <c r="K258" s="3"/>
      <c r="L258" s="3"/>
      <c r="M258" s="3"/>
      <c r="N258" s="3"/>
      <c r="O258" s="3"/>
      <c r="P258" s="3"/>
      <c r="Q258" s="3"/>
      <c r="R258" s="3"/>
      <c r="S258" s="3"/>
      <c r="T258" s="3"/>
      <c r="U258" s="3"/>
      <c r="V258" s="3"/>
      <c r="W258" s="3"/>
      <c r="X258" s="3"/>
      <c r="Y258" s="3"/>
      <c r="Z258" s="3"/>
    </row>
    <row r="259" ht="14.25" customHeight="1">
      <c r="A259" s="3"/>
      <c r="B259" s="3"/>
      <c r="C259" s="3"/>
      <c r="D259" s="3"/>
      <c r="E259" s="3"/>
      <c r="F259" s="3"/>
      <c r="G259" s="3"/>
      <c r="H259" s="3"/>
      <c r="I259" s="3"/>
      <c r="J259" s="3"/>
      <c r="K259" s="3"/>
      <c r="L259" s="3"/>
      <c r="M259" s="3"/>
      <c r="N259" s="3"/>
      <c r="O259" s="3"/>
      <c r="P259" s="3"/>
      <c r="Q259" s="3"/>
      <c r="R259" s="3"/>
      <c r="S259" s="3"/>
      <c r="T259" s="3"/>
      <c r="U259" s="3"/>
      <c r="V259" s="3"/>
      <c r="W259" s="3"/>
      <c r="X259" s="3"/>
      <c r="Y259" s="3"/>
      <c r="Z259" s="3"/>
    </row>
    <row r="260" ht="14.25" customHeight="1">
      <c r="A260" s="3"/>
      <c r="B260" s="3"/>
      <c r="C260" s="3"/>
      <c r="D260" s="3"/>
      <c r="E260" s="3"/>
      <c r="F260" s="3"/>
      <c r="G260" s="3"/>
      <c r="H260" s="3"/>
      <c r="I260" s="3"/>
      <c r="J260" s="3"/>
      <c r="K260" s="3"/>
      <c r="L260" s="3"/>
      <c r="M260" s="3"/>
      <c r="N260" s="3"/>
      <c r="O260" s="3"/>
      <c r="P260" s="3"/>
      <c r="Q260" s="3"/>
      <c r="R260" s="3"/>
      <c r="S260" s="3"/>
      <c r="T260" s="3"/>
      <c r="U260" s="3"/>
      <c r="V260" s="3"/>
      <c r="W260" s="3"/>
      <c r="X260" s="3"/>
      <c r="Y260" s="3"/>
      <c r="Z260" s="3"/>
    </row>
    <row r="261" ht="14.25" customHeight="1">
      <c r="A261" s="3"/>
      <c r="B261" s="3"/>
      <c r="C261" s="3"/>
      <c r="D261" s="3"/>
      <c r="E261" s="3"/>
      <c r="F261" s="3"/>
      <c r="G261" s="3"/>
      <c r="H261" s="3"/>
      <c r="I261" s="3"/>
      <c r="J261" s="3"/>
      <c r="K261" s="3"/>
      <c r="L261" s="3"/>
      <c r="M261" s="3"/>
      <c r="N261" s="3"/>
      <c r="O261" s="3"/>
      <c r="P261" s="3"/>
      <c r="Q261" s="3"/>
      <c r="R261" s="3"/>
      <c r="S261" s="3"/>
      <c r="T261" s="3"/>
      <c r="U261" s="3"/>
      <c r="V261" s="3"/>
      <c r="W261" s="3"/>
      <c r="X261" s="3"/>
      <c r="Y261" s="3"/>
      <c r="Z261" s="3"/>
    </row>
    <row r="262" ht="14.25" customHeight="1">
      <c r="A262" s="3"/>
      <c r="B262" s="3"/>
      <c r="C262" s="3"/>
      <c r="D262" s="3"/>
      <c r="E262" s="3"/>
      <c r="F262" s="3"/>
      <c r="G262" s="3"/>
      <c r="H262" s="3"/>
      <c r="I262" s="3"/>
      <c r="J262" s="3"/>
      <c r="K262" s="3"/>
      <c r="L262" s="3"/>
      <c r="M262" s="3"/>
      <c r="N262" s="3"/>
      <c r="O262" s="3"/>
      <c r="P262" s="3"/>
      <c r="Q262" s="3"/>
      <c r="R262" s="3"/>
      <c r="S262" s="3"/>
      <c r="T262" s="3"/>
      <c r="U262" s="3"/>
      <c r="V262" s="3"/>
      <c r="W262" s="3"/>
      <c r="X262" s="3"/>
      <c r="Y262" s="3"/>
      <c r="Z262" s="3"/>
    </row>
    <row r="263" ht="14.25" customHeight="1">
      <c r="A263" s="3"/>
      <c r="B263" s="3"/>
      <c r="C263" s="3"/>
      <c r="D263" s="3"/>
      <c r="E263" s="3"/>
      <c r="F263" s="3"/>
      <c r="G263" s="3"/>
      <c r="H263" s="3"/>
      <c r="I263" s="3"/>
      <c r="J263" s="3"/>
      <c r="K263" s="3"/>
      <c r="L263" s="3"/>
      <c r="M263" s="3"/>
      <c r="N263" s="3"/>
      <c r="O263" s="3"/>
      <c r="P263" s="3"/>
      <c r="Q263" s="3"/>
      <c r="R263" s="3"/>
      <c r="S263" s="3"/>
      <c r="T263" s="3"/>
      <c r="U263" s="3"/>
      <c r="V263" s="3"/>
      <c r="W263" s="3"/>
      <c r="X263" s="3"/>
      <c r="Y263" s="3"/>
      <c r="Z263" s="3"/>
    </row>
    <row r="264" ht="14.25" customHeight="1">
      <c r="A264" s="3"/>
      <c r="B264" s="3"/>
      <c r="C264" s="3"/>
      <c r="D264" s="3"/>
      <c r="E264" s="3"/>
      <c r="F264" s="3"/>
      <c r="G264" s="3"/>
      <c r="H264" s="3"/>
      <c r="I264" s="3"/>
      <c r="J264" s="3"/>
      <c r="K264" s="3"/>
      <c r="L264" s="3"/>
      <c r="M264" s="3"/>
      <c r="N264" s="3"/>
      <c r="O264" s="3"/>
      <c r="P264" s="3"/>
      <c r="Q264" s="3"/>
      <c r="R264" s="3"/>
      <c r="S264" s="3"/>
      <c r="T264" s="3"/>
      <c r="U264" s="3"/>
      <c r="V264" s="3"/>
      <c r="W264" s="3"/>
      <c r="X264" s="3"/>
      <c r="Y264" s="3"/>
      <c r="Z264" s="3"/>
    </row>
    <row r="265" ht="14.25" customHeight="1">
      <c r="A265" s="3"/>
      <c r="B265" s="3"/>
      <c r="C265" s="3"/>
      <c r="D265" s="3"/>
      <c r="E265" s="3"/>
      <c r="F265" s="3"/>
      <c r="G265" s="3"/>
      <c r="H265" s="3"/>
      <c r="I265" s="3"/>
      <c r="J265" s="3"/>
      <c r="K265" s="3"/>
      <c r="L265" s="3"/>
      <c r="M265" s="3"/>
      <c r="N265" s="3"/>
      <c r="O265" s="3"/>
      <c r="P265" s="3"/>
      <c r="Q265" s="3"/>
      <c r="R265" s="3"/>
      <c r="S265" s="3"/>
      <c r="T265" s="3"/>
      <c r="U265" s="3"/>
      <c r="V265" s="3"/>
      <c r="W265" s="3"/>
      <c r="X265" s="3"/>
      <c r="Y265" s="3"/>
      <c r="Z265" s="3"/>
    </row>
    <row r="266" ht="14.25" customHeight="1">
      <c r="A266" s="3"/>
      <c r="B266" s="3"/>
      <c r="C266" s="3"/>
      <c r="D266" s="3"/>
      <c r="E266" s="3"/>
      <c r="F266" s="3"/>
      <c r="G266" s="3"/>
      <c r="H266" s="3"/>
      <c r="I266" s="3"/>
      <c r="J266" s="3"/>
      <c r="K266" s="3"/>
      <c r="L266" s="3"/>
      <c r="M266" s="3"/>
      <c r="N266" s="3"/>
      <c r="O266" s="3"/>
      <c r="P266" s="3"/>
      <c r="Q266" s="3"/>
      <c r="R266" s="3"/>
      <c r="S266" s="3"/>
      <c r="T266" s="3"/>
      <c r="U266" s="3"/>
      <c r="V266" s="3"/>
      <c r="W266" s="3"/>
      <c r="X266" s="3"/>
      <c r="Y266" s="3"/>
      <c r="Z266" s="3"/>
    </row>
    <row r="267" ht="14.25" customHeight="1">
      <c r="A267" s="3"/>
      <c r="B267" s="3"/>
      <c r="C267" s="3"/>
      <c r="D267" s="3"/>
      <c r="E267" s="3"/>
      <c r="F267" s="3"/>
      <c r="G267" s="3"/>
      <c r="H267" s="3"/>
      <c r="I267" s="3"/>
      <c r="J267" s="3"/>
      <c r="K267" s="3"/>
      <c r="L267" s="3"/>
      <c r="M267" s="3"/>
      <c r="N267" s="3"/>
      <c r="O267" s="3"/>
      <c r="P267" s="3"/>
      <c r="Q267" s="3"/>
      <c r="R267" s="3"/>
      <c r="S267" s="3"/>
      <c r="T267" s="3"/>
      <c r="U267" s="3"/>
      <c r="V267" s="3"/>
      <c r="W267" s="3"/>
      <c r="X267" s="3"/>
      <c r="Y267" s="3"/>
      <c r="Z267" s="3"/>
    </row>
    <row r="268" ht="14.25" customHeight="1">
      <c r="A268" s="3"/>
      <c r="B268" s="3"/>
      <c r="C268" s="3"/>
      <c r="D268" s="3"/>
      <c r="E268" s="3"/>
      <c r="F268" s="3"/>
      <c r="G268" s="3"/>
      <c r="H268" s="3"/>
      <c r="I268" s="3"/>
      <c r="J268" s="3"/>
      <c r="K268" s="3"/>
      <c r="L268" s="3"/>
      <c r="M268" s="3"/>
      <c r="N268" s="3"/>
      <c r="O268" s="3"/>
      <c r="P268" s="3"/>
      <c r="Q268" s="3"/>
      <c r="R268" s="3"/>
      <c r="S268" s="3"/>
      <c r="T268" s="3"/>
      <c r="U268" s="3"/>
      <c r="V268" s="3"/>
      <c r="W268" s="3"/>
      <c r="X268" s="3"/>
      <c r="Y268" s="3"/>
      <c r="Z268" s="3"/>
    </row>
    <row r="269" ht="14.25" customHeight="1">
      <c r="A269" s="3"/>
      <c r="B269" s="3"/>
      <c r="C269" s="3"/>
      <c r="D269" s="3"/>
      <c r="E269" s="3"/>
      <c r="F269" s="3"/>
      <c r="G269" s="3"/>
      <c r="H269" s="3"/>
      <c r="I269" s="3"/>
      <c r="J269" s="3"/>
      <c r="K269" s="3"/>
      <c r="L269" s="3"/>
      <c r="M269" s="3"/>
      <c r="N269" s="3"/>
      <c r="O269" s="3"/>
      <c r="P269" s="3"/>
      <c r="Q269" s="3"/>
      <c r="R269" s="3"/>
      <c r="S269" s="3"/>
      <c r="T269" s="3"/>
      <c r="U269" s="3"/>
      <c r="V269" s="3"/>
      <c r="W269" s="3"/>
      <c r="X269" s="3"/>
      <c r="Y269" s="3"/>
      <c r="Z269" s="3"/>
    </row>
    <row r="270" ht="14.25" customHeight="1">
      <c r="A270" s="3"/>
      <c r="B270" s="3"/>
      <c r="C270" s="3"/>
      <c r="D270" s="3"/>
      <c r="E270" s="3"/>
      <c r="F270" s="3"/>
      <c r="G270" s="3"/>
      <c r="H270" s="3"/>
      <c r="I270" s="3"/>
      <c r="J270" s="3"/>
      <c r="K270" s="3"/>
      <c r="L270" s="3"/>
      <c r="M270" s="3"/>
      <c r="N270" s="3"/>
      <c r="O270" s="3"/>
      <c r="P270" s="3"/>
      <c r="Q270" s="3"/>
      <c r="R270" s="3"/>
      <c r="S270" s="3"/>
      <c r="T270" s="3"/>
      <c r="U270" s="3"/>
      <c r="V270" s="3"/>
      <c r="W270" s="3"/>
      <c r="X270" s="3"/>
      <c r="Y270" s="3"/>
      <c r="Z270" s="3"/>
    </row>
    <row r="271" ht="14.25" customHeight="1">
      <c r="A271" s="3"/>
      <c r="B271" s="3"/>
      <c r="C271" s="3"/>
      <c r="D271" s="3"/>
      <c r="E271" s="3"/>
      <c r="F271" s="3"/>
      <c r="G271" s="3"/>
      <c r="H271" s="3"/>
      <c r="I271" s="3"/>
      <c r="J271" s="3"/>
      <c r="K271" s="3"/>
      <c r="L271" s="3"/>
      <c r="M271" s="3"/>
      <c r="N271" s="3"/>
      <c r="O271" s="3"/>
      <c r="P271" s="3"/>
      <c r="Q271" s="3"/>
      <c r="R271" s="3"/>
      <c r="S271" s="3"/>
      <c r="T271" s="3"/>
      <c r="U271" s="3"/>
      <c r="V271" s="3"/>
      <c r="W271" s="3"/>
      <c r="X271" s="3"/>
      <c r="Y271" s="3"/>
      <c r="Z271" s="3"/>
    </row>
    <row r="272" ht="14.25" customHeight="1">
      <c r="A272" s="3"/>
      <c r="B272" s="3"/>
      <c r="C272" s="3"/>
      <c r="D272" s="3"/>
      <c r="E272" s="3"/>
      <c r="F272" s="3"/>
      <c r="G272" s="3"/>
      <c r="H272" s="3"/>
      <c r="I272" s="3"/>
      <c r="J272" s="3"/>
      <c r="K272" s="3"/>
      <c r="L272" s="3"/>
      <c r="M272" s="3"/>
      <c r="N272" s="3"/>
      <c r="O272" s="3"/>
      <c r="P272" s="3"/>
      <c r="Q272" s="3"/>
      <c r="R272" s="3"/>
      <c r="S272" s="3"/>
      <c r="T272" s="3"/>
      <c r="U272" s="3"/>
      <c r="V272" s="3"/>
      <c r="W272" s="3"/>
      <c r="X272" s="3"/>
      <c r="Y272" s="3"/>
      <c r="Z272" s="3"/>
    </row>
    <row r="273" ht="14.25" customHeight="1">
      <c r="A273" s="3"/>
      <c r="B273" s="3"/>
      <c r="C273" s="3"/>
      <c r="D273" s="3"/>
      <c r="E273" s="3"/>
      <c r="F273" s="3"/>
      <c r="G273" s="3"/>
      <c r="H273" s="3"/>
      <c r="I273" s="3"/>
      <c r="J273" s="3"/>
      <c r="K273" s="3"/>
      <c r="L273" s="3"/>
      <c r="M273" s="3"/>
      <c r="N273" s="3"/>
      <c r="O273" s="3"/>
      <c r="P273" s="3"/>
      <c r="Q273" s="3"/>
      <c r="R273" s="3"/>
      <c r="S273" s="3"/>
      <c r="T273" s="3"/>
      <c r="U273" s="3"/>
      <c r="V273" s="3"/>
      <c r="W273" s="3"/>
      <c r="X273" s="3"/>
      <c r="Y273" s="3"/>
      <c r="Z273" s="3"/>
    </row>
    <row r="274" ht="14.25" customHeight="1">
      <c r="A274" s="3"/>
      <c r="B274" s="3"/>
      <c r="C274" s="3"/>
      <c r="D274" s="3"/>
      <c r="E274" s="3"/>
      <c r="F274" s="3"/>
      <c r="G274" s="3"/>
      <c r="H274" s="3"/>
      <c r="I274" s="3"/>
      <c r="J274" s="3"/>
      <c r="K274" s="3"/>
      <c r="L274" s="3"/>
      <c r="M274" s="3"/>
      <c r="N274" s="3"/>
      <c r="O274" s="3"/>
      <c r="P274" s="3"/>
      <c r="Q274" s="3"/>
      <c r="R274" s="3"/>
      <c r="S274" s="3"/>
      <c r="T274" s="3"/>
      <c r="U274" s="3"/>
      <c r="V274" s="3"/>
      <c r="W274" s="3"/>
      <c r="X274" s="3"/>
      <c r="Y274" s="3"/>
      <c r="Z274" s="3"/>
    </row>
    <row r="275" ht="14.25" customHeight="1">
      <c r="A275" s="3"/>
      <c r="B275" s="3"/>
      <c r="C275" s="3"/>
      <c r="D275" s="3"/>
      <c r="E275" s="3"/>
      <c r="F275" s="3"/>
      <c r="G275" s="3"/>
      <c r="H275" s="3"/>
      <c r="I275" s="3"/>
      <c r="J275" s="3"/>
      <c r="K275" s="3"/>
      <c r="L275" s="3"/>
      <c r="M275" s="3"/>
      <c r="N275" s="3"/>
      <c r="O275" s="3"/>
      <c r="P275" s="3"/>
      <c r="Q275" s="3"/>
      <c r="R275" s="3"/>
      <c r="S275" s="3"/>
      <c r="T275" s="3"/>
      <c r="U275" s="3"/>
      <c r="V275" s="3"/>
      <c r="W275" s="3"/>
      <c r="X275" s="3"/>
      <c r="Y275" s="3"/>
      <c r="Z275" s="3"/>
    </row>
    <row r="276" ht="14.25" customHeight="1">
      <c r="A276" s="3"/>
      <c r="B276" s="3"/>
      <c r="C276" s="3"/>
      <c r="D276" s="3"/>
      <c r="E276" s="3"/>
      <c r="F276" s="3"/>
      <c r="G276" s="3"/>
      <c r="H276" s="3"/>
      <c r="I276" s="3"/>
      <c r="J276" s="3"/>
      <c r="K276" s="3"/>
      <c r="L276" s="3"/>
      <c r="M276" s="3"/>
      <c r="N276" s="3"/>
      <c r="O276" s="3"/>
      <c r="P276" s="3"/>
      <c r="Q276" s="3"/>
      <c r="R276" s="3"/>
      <c r="S276" s="3"/>
      <c r="T276" s="3"/>
      <c r="U276" s="3"/>
      <c r="V276" s="3"/>
      <c r="W276" s="3"/>
      <c r="X276" s="3"/>
      <c r="Y276" s="3"/>
      <c r="Z276" s="3"/>
    </row>
    <row r="277" ht="14.25" customHeight="1">
      <c r="A277" s="3"/>
      <c r="B277" s="3"/>
      <c r="C277" s="3"/>
      <c r="D277" s="3"/>
      <c r="E277" s="3"/>
      <c r="F277" s="3"/>
      <c r="G277" s="3"/>
      <c r="H277" s="3"/>
      <c r="I277" s="3"/>
      <c r="J277" s="3"/>
      <c r="K277" s="3"/>
      <c r="L277" s="3"/>
      <c r="M277" s="3"/>
      <c r="N277" s="3"/>
      <c r="O277" s="3"/>
      <c r="P277" s="3"/>
      <c r="Q277" s="3"/>
      <c r="R277" s="3"/>
      <c r="S277" s="3"/>
      <c r="T277" s="3"/>
      <c r="U277" s="3"/>
      <c r="V277" s="3"/>
      <c r="W277" s="3"/>
      <c r="X277" s="3"/>
      <c r="Y277" s="3"/>
      <c r="Z277" s="3"/>
    </row>
    <row r="278" ht="14.25" customHeight="1">
      <c r="A278" s="3"/>
      <c r="B278" s="3"/>
      <c r="C278" s="3"/>
      <c r="D278" s="3"/>
      <c r="E278" s="3"/>
      <c r="F278" s="3"/>
      <c r="G278" s="3"/>
      <c r="H278" s="3"/>
      <c r="I278" s="3"/>
      <c r="J278" s="3"/>
      <c r="K278" s="3"/>
      <c r="L278" s="3"/>
      <c r="M278" s="3"/>
      <c r="N278" s="3"/>
      <c r="O278" s="3"/>
      <c r="P278" s="3"/>
      <c r="Q278" s="3"/>
      <c r="R278" s="3"/>
      <c r="S278" s="3"/>
      <c r="T278" s="3"/>
      <c r="U278" s="3"/>
      <c r="V278" s="3"/>
      <c r="W278" s="3"/>
      <c r="X278" s="3"/>
      <c r="Y278" s="3"/>
      <c r="Z278" s="3"/>
    </row>
    <row r="279" ht="14.25" customHeight="1">
      <c r="A279" s="3"/>
      <c r="B279" s="3"/>
      <c r="C279" s="3"/>
      <c r="D279" s="3"/>
      <c r="E279" s="3"/>
      <c r="F279" s="3"/>
      <c r="G279" s="3"/>
      <c r="H279" s="3"/>
      <c r="I279" s="3"/>
      <c r="J279" s="3"/>
      <c r="K279" s="3"/>
      <c r="L279" s="3"/>
      <c r="M279" s="3"/>
      <c r="N279" s="3"/>
      <c r="O279" s="3"/>
      <c r="P279" s="3"/>
      <c r="Q279" s="3"/>
      <c r="R279" s="3"/>
      <c r="S279" s="3"/>
      <c r="T279" s="3"/>
      <c r="U279" s="3"/>
      <c r="V279" s="3"/>
      <c r="W279" s="3"/>
      <c r="X279" s="3"/>
      <c r="Y279" s="3"/>
      <c r="Z279" s="3"/>
    </row>
    <row r="280" ht="14.25" customHeight="1">
      <c r="A280" s="3"/>
      <c r="B280" s="3"/>
      <c r="C280" s="3"/>
      <c r="D280" s="3"/>
      <c r="E280" s="3"/>
      <c r="F280" s="3"/>
      <c r="G280" s="3"/>
      <c r="H280" s="3"/>
      <c r="I280" s="3"/>
      <c r="J280" s="3"/>
      <c r="K280" s="3"/>
      <c r="L280" s="3"/>
      <c r="M280" s="3"/>
      <c r="N280" s="3"/>
      <c r="O280" s="3"/>
      <c r="P280" s="3"/>
      <c r="Q280" s="3"/>
      <c r="R280" s="3"/>
      <c r="S280" s="3"/>
      <c r="T280" s="3"/>
      <c r="U280" s="3"/>
      <c r="V280" s="3"/>
      <c r="W280" s="3"/>
      <c r="X280" s="3"/>
      <c r="Y280" s="3"/>
      <c r="Z280" s="3"/>
    </row>
    <row r="281" ht="14.25" customHeight="1">
      <c r="A281" s="3"/>
      <c r="B281" s="3"/>
      <c r="C281" s="3"/>
      <c r="D281" s="3"/>
      <c r="E281" s="3"/>
      <c r="F281" s="3"/>
      <c r="G281" s="3"/>
      <c r="H281" s="3"/>
      <c r="I281" s="3"/>
      <c r="J281" s="3"/>
      <c r="K281" s="3"/>
      <c r="L281" s="3"/>
      <c r="M281" s="3"/>
      <c r="N281" s="3"/>
      <c r="O281" s="3"/>
      <c r="P281" s="3"/>
      <c r="Q281" s="3"/>
      <c r="R281" s="3"/>
      <c r="S281" s="3"/>
      <c r="T281" s="3"/>
      <c r="U281" s="3"/>
      <c r="V281" s="3"/>
      <c r="W281" s="3"/>
      <c r="X281" s="3"/>
      <c r="Y281" s="3"/>
      <c r="Z281" s="3"/>
    </row>
    <row r="282" ht="14.25" customHeight="1">
      <c r="A282" s="3"/>
      <c r="B282" s="3"/>
      <c r="C282" s="3"/>
      <c r="D282" s="3"/>
      <c r="E282" s="3"/>
      <c r="F282" s="3"/>
      <c r="G282" s="3"/>
      <c r="H282" s="3"/>
      <c r="I282" s="3"/>
      <c r="J282" s="3"/>
      <c r="K282" s="3"/>
      <c r="L282" s="3"/>
      <c r="M282" s="3"/>
      <c r="N282" s="3"/>
      <c r="O282" s="3"/>
      <c r="P282" s="3"/>
      <c r="Q282" s="3"/>
      <c r="R282" s="3"/>
      <c r="S282" s="3"/>
      <c r="T282" s="3"/>
      <c r="U282" s="3"/>
      <c r="V282" s="3"/>
      <c r="W282" s="3"/>
      <c r="X282" s="3"/>
      <c r="Y282" s="3"/>
      <c r="Z282" s="3"/>
    </row>
    <row r="283" ht="14.25" customHeight="1">
      <c r="A283" s="3"/>
      <c r="B283" s="3"/>
      <c r="C283" s="3"/>
      <c r="D283" s="3"/>
      <c r="E283" s="3"/>
      <c r="F283" s="3"/>
      <c r="G283" s="3"/>
      <c r="H283" s="3"/>
      <c r="I283" s="3"/>
      <c r="J283" s="3"/>
      <c r="K283" s="3"/>
      <c r="L283" s="3"/>
      <c r="M283" s="3"/>
      <c r="N283" s="3"/>
      <c r="O283" s="3"/>
      <c r="P283" s="3"/>
      <c r="Q283" s="3"/>
      <c r="R283" s="3"/>
      <c r="S283" s="3"/>
      <c r="T283" s="3"/>
      <c r="U283" s="3"/>
      <c r="V283" s="3"/>
      <c r="W283" s="3"/>
      <c r="X283" s="3"/>
      <c r="Y283" s="3"/>
      <c r="Z283" s="3"/>
    </row>
    <row r="284" ht="14.25" customHeight="1">
      <c r="A284" s="3"/>
      <c r="B284" s="3"/>
      <c r="C284" s="3"/>
      <c r="D284" s="3"/>
      <c r="E284" s="3"/>
      <c r="F284" s="3"/>
      <c r="G284" s="3"/>
      <c r="H284" s="3"/>
      <c r="I284" s="3"/>
      <c r="J284" s="3"/>
      <c r="K284" s="3"/>
      <c r="L284" s="3"/>
      <c r="M284" s="3"/>
      <c r="N284" s="3"/>
      <c r="O284" s="3"/>
      <c r="P284" s="3"/>
      <c r="Q284" s="3"/>
      <c r="R284" s="3"/>
      <c r="S284" s="3"/>
      <c r="T284" s="3"/>
      <c r="U284" s="3"/>
      <c r="V284" s="3"/>
      <c r="W284" s="3"/>
      <c r="X284" s="3"/>
      <c r="Y284" s="3"/>
      <c r="Z284" s="3"/>
    </row>
    <row r="285" ht="14.25" customHeight="1">
      <c r="A285" s="3"/>
      <c r="B285" s="3"/>
      <c r="C285" s="3"/>
      <c r="D285" s="3"/>
      <c r="E285" s="3"/>
      <c r="F285" s="3"/>
      <c r="G285" s="3"/>
      <c r="H285" s="3"/>
      <c r="I285" s="3"/>
      <c r="J285" s="3"/>
      <c r="K285" s="3"/>
      <c r="L285" s="3"/>
      <c r="M285" s="3"/>
      <c r="N285" s="3"/>
      <c r="O285" s="3"/>
      <c r="P285" s="3"/>
      <c r="Q285" s="3"/>
      <c r="R285" s="3"/>
      <c r="S285" s="3"/>
      <c r="T285" s="3"/>
      <c r="U285" s="3"/>
      <c r="V285" s="3"/>
      <c r="W285" s="3"/>
      <c r="X285" s="3"/>
      <c r="Y285" s="3"/>
      <c r="Z285" s="3"/>
    </row>
    <row r="286" ht="14.25" customHeight="1">
      <c r="A286" s="3"/>
      <c r="B286" s="3"/>
      <c r="C286" s="3"/>
      <c r="D286" s="3"/>
      <c r="E286" s="3"/>
      <c r="F286" s="3"/>
      <c r="G286" s="3"/>
      <c r="H286" s="3"/>
      <c r="I286" s="3"/>
      <c r="J286" s="3"/>
      <c r="K286" s="3"/>
      <c r="L286" s="3"/>
      <c r="M286" s="3"/>
      <c r="N286" s="3"/>
      <c r="O286" s="3"/>
      <c r="P286" s="3"/>
      <c r="Q286" s="3"/>
      <c r="R286" s="3"/>
      <c r="S286" s="3"/>
      <c r="T286" s="3"/>
      <c r="U286" s="3"/>
      <c r="V286" s="3"/>
      <c r="W286" s="3"/>
      <c r="X286" s="3"/>
      <c r="Y286" s="3"/>
      <c r="Z286" s="3"/>
    </row>
    <row r="287" ht="14.25" customHeight="1">
      <c r="A287" s="3"/>
      <c r="B287" s="3"/>
      <c r="C287" s="3"/>
      <c r="D287" s="3"/>
      <c r="E287" s="3"/>
      <c r="F287" s="3"/>
      <c r="G287" s="3"/>
      <c r="H287" s="3"/>
      <c r="I287" s="3"/>
      <c r="J287" s="3"/>
      <c r="K287" s="3"/>
      <c r="L287" s="3"/>
      <c r="M287" s="3"/>
      <c r="N287" s="3"/>
      <c r="O287" s="3"/>
      <c r="P287" s="3"/>
      <c r="Q287" s="3"/>
      <c r="R287" s="3"/>
      <c r="S287" s="3"/>
      <c r="T287" s="3"/>
      <c r="U287" s="3"/>
      <c r="V287" s="3"/>
      <c r="W287" s="3"/>
      <c r="X287" s="3"/>
      <c r="Y287" s="3"/>
      <c r="Z287" s="3"/>
    </row>
    <row r="288" ht="14.25" customHeight="1">
      <c r="A288" s="3"/>
      <c r="B288" s="3"/>
      <c r="C288" s="3"/>
      <c r="D288" s="3"/>
      <c r="E288" s="3"/>
      <c r="F288" s="3"/>
      <c r="G288" s="3"/>
      <c r="H288" s="3"/>
      <c r="I288" s="3"/>
      <c r="J288" s="3"/>
      <c r="K288" s="3"/>
      <c r="L288" s="3"/>
      <c r="M288" s="3"/>
      <c r="N288" s="3"/>
      <c r="O288" s="3"/>
      <c r="P288" s="3"/>
      <c r="Q288" s="3"/>
      <c r="R288" s="3"/>
      <c r="S288" s="3"/>
      <c r="T288" s="3"/>
      <c r="U288" s="3"/>
      <c r="V288" s="3"/>
      <c r="W288" s="3"/>
      <c r="X288" s="3"/>
      <c r="Y288" s="3"/>
      <c r="Z288" s="3"/>
    </row>
    <row r="289" ht="14.25" customHeight="1">
      <c r="A289" s="3"/>
      <c r="B289" s="3"/>
      <c r="C289" s="3"/>
      <c r="D289" s="3"/>
      <c r="E289" s="3"/>
      <c r="F289" s="3"/>
      <c r="G289" s="3"/>
      <c r="H289" s="3"/>
      <c r="I289" s="3"/>
      <c r="J289" s="3"/>
      <c r="K289" s="3"/>
      <c r="L289" s="3"/>
      <c r="M289" s="3"/>
      <c r="N289" s="3"/>
      <c r="O289" s="3"/>
      <c r="P289" s="3"/>
      <c r="Q289" s="3"/>
      <c r="R289" s="3"/>
      <c r="S289" s="3"/>
      <c r="T289" s="3"/>
      <c r="U289" s="3"/>
      <c r="V289" s="3"/>
      <c r="W289" s="3"/>
      <c r="X289" s="3"/>
      <c r="Y289" s="3"/>
      <c r="Z289" s="3"/>
    </row>
    <row r="290" ht="14.25" customHeight="1">
      <c r="A290" s="3"/>
      <c r="B290" s="3"/>
      <c r="C290" s="3"/>
      <c r="D290" s="3"/>
      <c r="E290" s="3"/>
      <c r="F290" s="3"/>
      <c r="G290" s="3"/>
      <c r="H290" s="3"/>
      <c r="I290" s="3"/>
      <c r="J290" s="3"/>
      <c r="K290" s="3"/>
      <c r="L290" s="3"/>
      <c r="M290" s="3"/>
      <c r="N290" s="3"/>
      <c r="O290" s="3"/>
      <c r="P290" s="3"/>
      <c r="Q290" s="3"/>
      <c r="R290" s="3"/>
      <c r="S290" s="3"/>
      <c r="T290" s="3"/>
      <c r="U290" s="3"/>
      <c r="V290" s="3"/>
      <c r="W290" s="3"/>
      <c r="X290" s="3"/>
      <c r="Y290" s="3"/>
      <c r="Z290" s="3"/>
    </row>
    <row r="291" ht="14.25" customHeight="1">
      <c r="A291" s="3"/>
      <c r="B291" s="3"/>
      <c r="C291" s="3"/>
      <c r="D291" s="3"/>
      <c r="E291" s="3"/>
      <c r="F291" s="3"/>
      <c r="G291" s="3"/>
      <c r="H291" s="3"/>
      <c r="I291" s="3"/>
      <c r="J291" s="3"/>
      <c r="K291" s="3"/>
      <c r="L291" s="3"/>
      <c r="M291" s="3"/>
      <c r="N291" s="3"/>
      <c r="O291" s="3"/>
      <c r="P291" s="3"/>
      <c r="Q291" s="3"/>
      <c r="R291" s="3"/>
      <c r="S291" s="3"/>
      <c r="T291" s="3"/>
      <c r="U291" s="3"/>
      <c r="V291" s="3"/>
      <c r="W291" s="3"/>
      <c r="X291" s="3"/>
      <c r="Y291" s="3"/>
      <c r="Z291" s="3"/>
    </row>
    <row r="292" ht="14.25" customHeight="1">
      <c r="A292" s="3"/>
      <c r="B292" s="3"/>
      <c r="C292" s="3"/>
      <c r="D292" s="3"/>
      <c r="E292" s="3"/>
      <c r="F292" s="3"/>
      <c r="G292" s="3"/>
      <c r="H292" s="3"/>
      <c r="I292" s="3"/>
      <c r="J292" s="3"/>
      <c r="K292" s="3"/>
      <c r="L292" s="3"/>
      <c r="M292" s="3"/>
      <c r="N292" s="3"/>
      <c r="O292" s="3"/>
      <c r="P292" s="3"/>
      <c r="Q292" s="3"/>
      <c r="R292" s="3"/>
      <c r="S292" s="3"/>
      <c r="T292" s="3"/>
      <c r="U292" s="3"/>
      <c r="V292" s="3"/>
      <c r="W292" s="3"/>
      <c r="X292" s="3"/>
      <c r="Y292" s="3"/>
      <c r="Z292" s="3"/>
    </row>
    <row r="293" ht="14.25" customHeight="1">
      <c r="A293" s="3"/>
      <c r="B293" s="3"/>
      <c r="C293" s="3"/>
      <c r="D293" s="3"/>
      <c r="E293" s="3"/>
      <c r="F293" s="3"/>
      <c r="G293" s="3"/>
      <c r="H293" s="3"/>
      <c r="I293" s="3"/>
      <c r="J293" s="3"/>
      <c r="K293" s="3"/>
      <c r="L293" s="3"/>
      <c r="M293" s="3"/>
      <c r="N293" s="3"/>
      <c r="O293" s="3"/>
      <c r="P293" s="3"/>
      <c r="Q293" s="3"/>
      <c r="R293" s="3"/>
      <c r="S293" s="3"/>
      <c r="T293" s="3"/>
      <c r="U293" s="3"/>
      <c r="V293" s="3"/>
      <c r="W293" s="3"/>
      <c r="X293" s="3"/>
      <c r="Y293" s="3"/>
      <c r="Z293" s="3"/>
    </row>
    <row r="294" ht="14.25" customHeight="1">
      <c r="A294" s="3"/>
      <c r="B294" s="3"/>
      <c r="C294" s="3"/>
      <c r="D294" s="3"/>
      <c r="E294" s="3"/>
      <c r="F294" s="3"/>
      <c r="G294" s="3"/>
      <c r="H294" s="3"/>
      <c r="I294" s="3"/>
      <c r="J294" s="3"/>
      <c r="K294" s="3"/>
      <c r="L294" s="3"/>
      <c r="M294" s="3"/>
      <c r="N294" s="3"/>
      <c r="O294" s="3"/>
      <c r="P294" s="3"/>
      <c r="Q294" s="3"/>
      <c r="R294" s="3"/>
      <c r="S294" s="3"/>
      <c r="T294" s="3"/>
      <c r="U294" s="3"/>
      <c r="V294" s="3"/>
      <c r="W294" s="3"/>
      <c r="X294" s="3"/>
      <c r="Y294" s="3"/>
      <c r="Z294" s="3"/>
    </row>
    <row r="295" ht="14.25" customHeight="1">
      <c r="A295" s="3"/>
      <c r="B295" s="3"/>
      <c r="C295" s="3"/>
      <c r="D295" s="3"/>
      <c r="E295" s="3"/>
      <c r="F295" s="3"/>
      <c r="G295" s="3"/>
      <c r="H295" s="3"/>
      <c r="I295" s="3"/>
      <c r="J295" s="3"/>
      <c r="K295" s="3"/>
      <c r="L295" s="3"/>
      <c r="M295" s="3"/>
      <c r="N295" s="3"/>
      <c r="O295" s="3"/>
      <c r="P295" s="3"/>
      <c r="Q295" s="3"/>
      <c r="R295" s="3"/>
      <c r="S295" s="3"/>
      <c r="T295" s="3"/>
      <c r="U295" s="3"/>
      <c r="V295" s="3"/>
      <c r="W295" s="3"/>
      <c r="X295" s="3"/>
      <c r="Y295" s="3"/>
      <c r="Z295" s="3"/>
    </row>
    <row r="296" ht="14.25" customHeight="1">
      <c r="A296" s="3"/>
      <c r="B296" s="3"/>
      <c r="C296" s="3"/>
      <c r="D296" s="3"/>
      <c r="E296" s="3"/>
      <c r="F296" s="3"/>
      <c r="G296" s="3"/>
      <c r="H296" s="3"/>
      <c r="I296" s="3"/>
      <c r="J296" s="3"/>
      <c r="K296" s="3"/>
      <c r="L296" s="3"/>
      <c r="M296" s="3"/>
      <c r="N296" s="3"/>
      <c r="O296" s="3"/>
      <c r="P296" s="3"/>
      <c r="Q296" s="3"/>
      <c r="R296" s="3"/>
      <c r="S296" s="3"/>
      <c r="T296" s="3"/>
      <c r="U296" s="3"/>
      <c r="V296" s="3"/>
      <c r="W296" s="3"/>
      <c r="X296" s="3"/>
      <c r="Y296" s="3"/>
      <c r="Z296" s="3"/>
    </row>
    <row r="297" ht="14.25" customHeight="1">
      <c r="A297" s="3"/>
      <c r="B297" s="3"/>
      <c r="C297" s="3"/>
      <c r="D297" s="3"/>
      <c r="E297" s="3"/>
      <c r="F297" s="3"/>
      <c r="G297" s="3"/>
      <c r="H297" s="3"/>
      <c r="I297" s="3"/>
      <c r="J297" s="3"/>
      <c r="K297" s="3"/>
      <c r="L297" s="3"/>
      <c r="M297" s="3"/>
      <c r="N297" s="3"/>
      <c r="O297" s="3"/>
      <c r="P297" s="3"/>
      <c r="Q297" s="3"/>
      <c r="R297" s="3"/>
      <c r="S297" s="3"/>
      <c r="T297" s="3"/>
      <c r="U297" s="3"/>
      <c r="V297" s="3"/>
      <c r="W297" s="3"/>
      <c r="X297" s="3"/>
      <c r="Y297" s="3"/>
      <c r="Z297" s="3"/>
    </row>
    <row r="298" ht="14.25" customHeight="1">
      <c r="A298" s="3"/>
      <c r="B298" s="3"/>
      <c r="C298" s="3"/>
      <c r="D298" s="3"/>
      <c r="E298" s="3"/>
      <c r="F298" s="3"/>
      <c r="G298" s="3"/>
      <c r="H298" s="3"/>
      <c r="I298" s="3"/>
      <c r="J298" s="3"/>
      <c r="K298" s="3"/>
      <c r="L298" s="3"/>
      <c r="M298" s="3"/>
      <c r="N298" s="3"/>
      <c r="O298" s="3"/>
      <c r="P298" s="3"/>
      <c r="Q298" s="3"/>
      <c r="R298" s="3"/>
      <c r="S298" s="3"/>
      <c r="T298" s="3"/>
      <c r="U298" s="3"/>
      <c r="V298" s="3"/>
      <c r="W298" s="3"/>
      <c r="X298" s="3"/>
      <c r="Y298" s="3"/>
      <c r="Z298" s="3"/>
    </row>
    <row r="299" ht="14.25" customHeight="1">
      <c r="A299" s="3"/>
      <c r="B299" s="3"/>
      <c r="C299" s="3"/>
      <c r="D299" s="3"/>
      <c r="E299" s="3"/>
      <c r="F299" s="3"/>
      <c r="G299" s="3"/>
      <c r="H299" s="3"/>
      <c r="I299" s="3"/>
      <c r="J299" s="3"/>
      <c r="K299" s="3"/>
      <c r="L299" s="3"/>
      <c r="M299" s="3"/>
      <c r="N299" s="3"/>
      <c r="O299" s="3"/>
      <c r="P299" s="3"/>
      <c r="Q299" s="3"/>
      <c r="R299" s="3"/>
      <c r="S299" s="3"/>
      <c r="T299" s="3"/>
      <c r="U299" s="3"/>
      <c r="V299" s="3"/>
      <c r="W299" s="3"/>
      <c r="X299" s="3"/>
      <c r="Y299" s="3"/>
      <c r="Z299" s="3"/>
    </row>
    <row r="300" ht="14.25" customHeight="1">
      <c r="A300" s="3"/>
      <c r="B300" s="3"/>
      <c r="C300" s="3"/>
      <c r="D300" s="3"/>
      <c r="E300" s="3"/>
      <c r="F300" s="3"/>
      <c r="G300" s="3"/>
      <c r="H300" s="3"/>
      <c r="I300" s="3"/>
      <c r="J300" s="3"/>
      <c r="K300" s="3"/>
      <c r="L300" s="3"/>
      <c r="M300" s="3"/>
      <c r="N300" s="3"/>
      <c r="O300" s="3"/>
      <c r="P300" s="3"/>
      <c r="Q300" s="3"/>
      <c r="R300" s="3"/>
      <c r="S300" s="3"/>
      <c r="T300" s="3"/>
      <c r="U300" s="3"/>
      <c r="V300" s="3"/>
      <c r="W300" s="3"/>
      <c r="X300" s="3"/>
      <c r="Y300" s="3"/>
      <c r="Z300" s="3"/>
    </row>
    <row r="301" ht="14.25" customHeight="1">
      <c r="A301" s="3"/>
      <c r="B301" s="3"/>
      <c r="C301" s="3"/>
      <c r="D301" s="3"/>
      <c r="E301" s="3"/>
      <c r="F301" s="3"/>
      <c r="G301" s="3"/>
      <c r="H301" s="3"/>
      <c r="I301" s="3"/>
      <c r="J301" s="3"/>
      <c r="K301" s="3"/>
      <c r="L301" s="3"/>
      <c r="M301" s="3"/>
      <c r="N301" s="3"/>
      <c r="O301" s="3"/>
      <c r="P301" s="3"/>
      <c r="Q301" s="3"/>
      <c r="R301" s="3"/>
      <c r="S301" s="3"/>
      <c r="T301" s="3"/>
      <c r="U301" s="3"/>
      <c r="V301" s="3"/>
      <c r="W301" s="3"/>
      <c r="X301" s="3"/>
      <c r="Y301" s="3"/>
      <c r="Z301" s="3"/>
    </row>
    <row r="302" ht="14.25" customHeight="1">
      <c r="A302" s="3"/>
      <c r="B302" s="3"/>
      <c r="C302" s="3"/>
      <c r="D302" s="3"/>
      <c r="E302" s="3"/>
      <c r="F302" s="3"/>
      <c r="G302" s="3"/>
      <c r="H302" s="3"/>
      <c r="I302" s="3"/>
      <c r="J302" s="3"/>
      <c r="K302" s="3"/>
      <c r="L302" s="3"/>
      <c r="M302" s="3"/>
      <c r="N302" s="3"/>
      <c r="O302" s="3"/>
      <c r="P302" s="3"/>
      <c r="Q302" s="3"/>
      <c r="R302" s="3"/>
      <c r="S302" s="3"/>
      <c r="T302" s="3"/>
      <c r="U302" s="3"/>
      <c r="V302" s="3"/>
      <c r="W302" s="3"/>
      <c r="X302" s="3"/>
      <c r="Y302" s="3"/>
      <c r="Z302" s="3"/>
    </row>
    <row r="303" ht="14.25" customHeight="1">
      <c r="A303" s="3"/>
      <c r="B303" s="3"/>
      <c r="C303" s="3"/>
      <c r="D303" s="3"/>
      <c r="E303" s="3"/>
      <c r="F303" s="3"/>
      <c r="G303" s="3"/>
      <c r="H303" s="3"/>
      <c r="I303" s="3"/>
      <c r="J303" s="3"/>
      <c r="K303" s="3"/>
      <c r="L303" s="3"/>
      <c r="M303" s="3"/>
      <c r="N303" s="3"/>
      <c r="O303" s="3"/>
      <c r="P303" s="3"/>
      <c r="Q303" s="3"/>
      <c r="R303" s="3"/>
      <c r="S303" s="3"/>
      <c r="T303" s="3"/>
      <c r="U303" s="3"/>
      <c r="V303" s="3"/>
      <c r="W303" s="3"/>
      <c r="X303" s="3"/>
      <c r="Y303" s="3"/>
      <c r="Z303" s="3"/>
    </row>
    <row r="304" ht="14.25" customHeight="1">
      <c r="A304" s="3"/>
      <c r="B304" s="3"/>
      <c r="C304" s="3"/>
      <c r="D304" s="3"/>
      <c r="E304" s="3"/>
      <c r="F304" s="3"/>
      <c r="G304" s="3"/>
      <c r="H304" s="3"/>
      <c r="I304" s="3"/>
      <c r="J304" s="3"/>
      <c r="K304" s="3"/>
      <c r="L304" s="3"/>
      <c r="M304" s="3"/>
      <c r="N304" s="3"/>
      <c r="O304" s="3"/>
      <c r="P304" s="3"/>
      <c r="Q304" s="3"/>
      <c r="R304" s="3"/>
      <c r="S304" s="3"/>
      <c r="T304" s="3"/>
      <c r="U304" s="3"/>
      <c r="V304" s="3"/>
      <c r="W304" s="3"/>
      <c r="X304" s="3"/>
      <c r="Y304" s="3"/>
      <c r="Z304" s="3"/>
    </row>
    <row r="305" ht="14.25" customHeight="1">
      <c r="A305" s="3"/>
      <c r="B305" s="3"/>
      <c r="C305" s="3"/>
      <c r="D305" s="3"/>
      <c r="E305" s="3"/>
      <c r="F305" s="3"/>
      <c r="G305" s="3"/>
      <c r="H305" s="3"/>
      <c r="I305" s="3"/>
      <c r="J305" s="3"/>
      <c r="K305" s="3"/>
      <c r="L305" s="3"/>
      <c r="M305" s="3"/>
      <c r="N305" s="3"/>
      <c r="O305" s="3"/>
      <c r="P305" s="3"/>
      <c r="Q305" s="3"/>
      <c r="R305" s="3"/>
      <c r="S305" s="3"/>
      <c r="T305" s="3"/>
      <c r="U305" s="3"/>
      <c r="V305" s="3"/>
      <c r="W305" s="3"/>
      <c r="X305" s="3"/>
      <c r="Y305" s="3"/>
      <c r="Z305" s="3"/>
    </row>
    <row r="306" ht="14.25" customHeight="1">
      <c r="A306" s="3"/>
      <c r="B306" s="3"/>
      <c r="C306" s="3"/>
      <c r="D306" s="3"/>
      <c r="E306" s="3"/>
      <c r="F306" s="3"/>
      <c r="G306" s="3"/>
      <c r="H306" s="3"/>
      <c r="I306" s="3"/>
      <c r="J306" s="3"/>
      <c r="K306" s="3"/>
      <c r="L306" s="3"/>
      <c r="M306" s="3"/>
      <c r="N306" s="3"/>
      <c r="O306" s="3"/>
      <c r="P306" s="3"/>
      <c r="Q306" s="3"/>
      <c r="R306" s="3"/>
      <c r="S306" s="3"/>
      <c r="T306" s="3"/>
      <c r="U306" s="3"/>
      <c r="V306" s="3"/>
      <c r="W306" s="3"/>
      <c r="X306" s="3"/>
      <c r="Y306" s="3"/>
      <c r="Z306" s="3"/>
    </row>
    <row r="307" ht="14.25" customHeight="1">
      <c r="A307" s="3"/>
      <c r="B307" s="3"/>
      <c r="C307" s="3"/>
      <c r="D307" s="3"/>
      <c r="E307" s="3"/>
      <c r="F307" s="3"/>
      <c r="G307" s="3"/>
      <c r="H307" s="3"/>
      <c r="I307" s="3"/>
      <c r="J307" s="3"/>
      <c r="K307" s="3"/>
      <c r="L307" s="3"/>
      <c r="M307" s="3"/>
      <c r="N307" s="3"/>
      <c r="O307" s="3"/>
      <c r="P307" s="3"/>
      <c r="Q307" s="3"/>
      <c r="R307" s="3"/>
      <c r="S307" s="3"/>
      <c r="T307" s="3"/>
      <c r="U307" s="3"/>
      <c r="V307" s="3"/>
      <c r="W307" s="3"/>
      <c r="X307" s="3"/>
      <c r="Y307" s="3"/>
      <c r="Z307" s="3"/>
    </row>
    <row r="308" ht="14.25" customHeight="1">
      <c r="A308" s="3"/>
      <c r="B308" s="3"/>
      <c r="C308" s="3"/>
      <c r="D308" s="3"/>
      <c r="E308" s="3"/>
      <c r="F308" s="3"/>
      <c r="G308" s="3"/>
      <c r="H308" s="3"/>
      <c r="I308" s="3"/>
      <c r="J308" s="3"/>
      <c r="K308" s="3"/>
      <c r="L308" s="3"/>
      <c r="M308" s="3"/>
      <c r="N308" s="3"/>
      <c r="O308" s="3"/>
      <c r="P308" s="3"/>
      <c r="Q308" s="3"/>
      <c r="R308" s="3"/>
      <c r="S308" s="3"/>
      <c r="T308" s="3"/>
      <c r="U308" s="3"/>
      <c r="V308" s="3"/>
      <c r="W308" s="3"/>
      <c r="X308" s="3"/>
      <c r="Y308" s="3"/>
      <c r="Z308" s="3"/>
    </row>
    <row r="309" ht="14.25" customHeight="1">
      <c r="A309" s="3"/>
      <c r="B309" s="3"/>
      <c r="C309" s="3"/>
      <c r="D309" s="3"/>
      <c r="E309" s="3"/>
      <c r="F309" s="3"/>
      <c r="G309" s="3"/>
      <c r="H309" s="3"/>
      <c r="I309" s="3"/>
      <c r="J309" s="3"/>
      <c r="K309" s="3"/>
      <c r="L309" s="3"/>
      <c r="M309" s="3"/>
      <c r="N309" s="3"/>
      <c r="O309" s="3"/>
      <c r="P309" s="3"/>
      <c r="Q309" s="3"/>
      <c r="R309" s="3"/>
      <c r="S309" s="3"/>
      <c r="T309" s="3"/>
      <c r="U309" s="3"/>
      <c r="V309" s="3"/>
      <c r="W309" s="3"/>
      <c r="X309" s="3"/>
      <c r="Y309" s="3"/>
      <c r="Z309" s="3"/>
    </row>
    <row r="310" ht="14.25" customHeight="1">
      <c r="A310" s="3"/>
      <c r="B310" s="3"/>
      <c r="C310" s="3"/>
      <c r="D310" s="3"/>
      <c r="E310" s="3"/>
      <c r="F310" s="3"/>
      <c r="G310" s="3"/>
      <c r="H310" s="3"/>
      <c r="I310" s="3"/>
      <c r="J310" s="3"/>
      <c r="K310" s="3"/>
      <c r="L310" s="3"/>
      <c r="M310" s="3"/>
      <c r="N310" s="3"/>
      <c r="O310" s="3"/>
      <c r="P310" s="3"/>
      <c r="Q310" s="3"/>
      <c r="R310" s="3"/>
      <c r="S310" s="3"/>
      <c r="T310" s="3"/>
      <c r="U310" s="3"/>
      <c r="V310" s="3"/>
      <c r="W310" s="3"/>
      <c r="X310" s="3"/>
      <c r="Y310" s="3"/>
      <c r="Z310" s="3"/>
    </row>
    <row r="311" ht="14.25" customHeight="1">
      <c r="A311" s="3"/>
      <c r="B311" s="3"/>
      <c r="C311" s="3"/>
      <c r="D311" s="3"/>
      <c r="E311" s="3"/>
      <c r="F311" s="3"/>
      <c r="G311" s="3"/>
      <c r="H311" s="3"/>
      <c r="I311" s="3"/>
      <c r="J311" s="3"/>
      <c r="K311" s="3"/>
      <c r="L311" s="3"/>
      <c r="M311" s="3"/>
      <c r="N311" s="3"/>
      <c r="O311" s="3"/>
      <c r="P311" s="3"/>
      <c r="Q311" s="3"/>
      <c r="R311" s="3"/>
      <c r="S311" s="3"/>
      <c r="T311" s="3"/>
      <c r="U311" s="3"/>
      <c r="V311" s="3"/>
      <c r="W311" s="3"/>
      <c r="X311" s="3"/>
      <c r="Y311" s="3"/>
      <c r="Z311" s="3"/>
    </row>
    <row r="312" ht="14.25" customHeight="1">
      <c r="A312" s="3"/>
      <c r="B312" s="3"/>
      <c r="C312" s="3"/>
      <c r="D312" s="3"/>
      <c r="E312" s="3"/>
      <c r="F312" s="3"/>
      <c r="G312" s="3"/>
      <c r="H312" s="3"/>
      <c r="I312" s="3"/>
      <c r="J312" s="3"/>
      <c r="K312" s="3"/>
      <c r="L312" s="3"/>
      <c r="M312" s="3"/>
      <c r="N312" s="3"/>
      <c r="O312" s="3"/>
      <c r="P312" s="3"/>
      <c r="Q312" s="3"/>
      <c r="R312" s="3"/>
      <c r="S312" s="3"/>
      <c r="T312" s="3"/>
      <c r="U312" s="3"/>
      <c r="V312" s="3"/>
      <c r="W312" s="3"/>
      <c r="X312" s="3"/>
      <c r="Y312" s="3"/>
      <c r="Z312" s="3"/>
    </row>
    <row r="313" ht="14.25" customHeight="1">
      <c r="A313" s="3"/>
      <c r="B313" s="3"/>
      <c r="C313" s="3"/>
      <c r="D313" s="3"/>
      <c r="E313" s="3"/>
      <c r="F313" s="3"/>
      <c r="G313" s="3"/>
      <c r="H313" s="3"/>
      <c r="I313" s="3"/>
      <c r="J313" s="3"/>
      <c r="K313" s="3"/>
      <c r="L313" s="3"/>
      <c r="M313" s="3"/>
      <c r="N313" s="3"/>
      <c r="O313" s="3"/>
      <c r="P313" s="3"/>
      <c r="Q313" s="3"/>
      <c r="R313" s="3"/>
      <c r="S313" s="3"/>
      <c r="T313" s="3"/>
      <c r="U313" s="3"/>
      <c r="V313" s="3"/>
      <c r="W313" s="3"/>
      <c r="X313" s="3"/>
      <c r="Y313" s="3"/>
      <c r="Z313" s="3"/>
    </row>
    <row r="314" ht="14.25" customHeight="1">
      <c r="A314" s="3"/>
      <c r="B314" s="3"/>
      <c r="C314" s="3"/>
      <c r="D314" s="3"/>
      <c r="E314" s="3"/>
      <c r="F314" s="3"/>
      <c r="G314" s="3"/>
      <c r="H314" s="3"/>
      <c r="I314" s="3"/>
      <c r="J314" s="3"/>
      <c r="K314" s="3"/>
      <c r="L314" s="3"/>
      <c r="M314" s="3"/>
      <c r="N314" s="3"/>
      <c r="O314" s="3"/>
      <c r="P314" s="3"/>
      <c r="Q314" s="3"/>
      <c r="R314" s="3"/>
      <c r="S314" s="3"/>
      <c r="T314" s="3"/>
      <c r="U314" s="3"/>
      <c r="V314" s="3"/>
      <c r="W314" s="3"/>
      <c r="X314" s="3"/>
      <c r="Y314" s="3"/>
      <c r="Z314" s="3"/>
    </row>
    <row r="315" ht="14.25" customHeight="1">
      <c r="A315" s="3"/>
      <c r="B315" s="3"/>
      <c r="C315" s="3"/>
      <c r="D315" s="3"/>
      <c r="E315" s="3"/>
      <c r="F315" s="3"/>
      <c r="G315" s="3"/>
      <c r="H315" s="3"/>
      <c r="I315" s="3"/>
      <c r="J315" s="3"/>
      <c r="K315" s="3"/>
      <c r="L315" s="3"/>
      <c r="M315" s="3"/>
      <c r="N315" s="3"/>
      <c r="O315" s="3"/>
      <c r="P315" s="3"/>
      <c r="Q315" s="3"/>
      <c r="R315" s="3"/>
      <c r="S315" s="3"/>
      <c r="T315" s="3"/>
      <c r="U315" s="3"/>
      <c r="V315" s="3"/>
      <c r="W315" s="3"/>
      <c r="X315" s="3"/>
      <c r="Y315" s="3"/>
      <c r="Z315" s="3"/>
    </row>
    <row r="316" ht="14.25" customHeight="1">
      <c r="A316" s="3"/>
      <c r="B316" s="3"/>
      <c r="C316" s="3"/>
      <c r="D316" s="3"/>
      <c r="E316" s="3"/>
      <c r="F316" s="3"/>
      <c r="G316" s="3"/>
      <c r="H316" s="3"/>
      <c r="I316" s="3"/>
      <c r="J316" s="3"/>
      <c r="K316" s="3"/>
      <c r="L316" s="3"/>
      <c r="M316" s="3"/>
      <c r="N316" s="3"/>
      <c r="O316" s="3"/>
      <c r="P316" s="3"/>
      <c r="Q316" s="3"/>
      <c r="R316" s="3"/>
      <c r="S316" s="3"/>
      <c r="T316" s="3"/>
      <c r="U316" s="3"/>
      <c r="V316" s="3"/>
      <c r="W316" s="3"/>
      <c r="X316" s="3"/>
      <c r="Y316" s="3"/>
      <c r="Z316" s="3"/>
    </row>
    <row r="317" ht="14.25" customHeight="1">
      <c r="A317" s="3"/>
      <c r="B317" s="3"/>
      <c r="C317" s="3"/>
      <c r="D317" s="3"/>
      <c r="E317" s="3"/>
      <c r="F317" s="3"/>
      <c r="G317" s="3"/>
      <c r="H317" s="3"/>
      <c r="I317" s="3"/>
      <c r="J317" s="3"/>
      <c r="K317" s="3"/>
      <c r="L317" s="3"/>
      <c r="M317" s="3"/>
      <c r="N317" s="3"/>
      <c r="O317" s="3"/>
      <c r="P317" s="3"/>
      <c r="Q317" s="3"/>
      <c r="R317" s="3"/>
      <c r="S317" s="3"/>
      <c r="T317" s="3"/>
      <c r="U317" s="3"/>
      <c r="V317" s="3"/>
      <c r="W317" s="3"/>
      <c r="X317" s="3"/>
      <c r="Y317" s="3"/>
      <c r="Z317" s="3"/>
    </row>
    <row r="318" ht="14.25" customHeight="1">
      <c r="A318" s="3"/>
      <c r="B318" s="3"/>
      <c r="C318" s="3"/>
      <c r="D318" s="3"/>
      <c r="E318" s="3"/>
      <c r="F318" s="3"/>
      <c r="G318" s="3"/>
      <c r="H318" s="3"/>
      <c r="I318" s="3"/>
      <c r="J318" s="3"/>
      <c r="K318" s="3"/>
      <c r="L318" s="3"/>
      <c r="M318" s="3"/>
      <c r="N318" s="3"/>
      <c r="O318" s="3"/>
      <c r="P318" s="3"/>
      <c r="Q318" s="3"/>
      <c r="R318" s="3"/>
      <c r="S318" s="3"/>
      <c r="T318" s="3"/>
      <c r="U318" s="3"/>
      <c r="V318" s="3"/>
      <c r="W318" s="3"/>
      <c r="X318" s="3"/>
      <c r="Y318" s="3"/>
      <c r="Z318" s="3"/>
    </row>
    <row r="319" ht="14.25" customHeight="1">
      <c r="A319" s="3"/>
      <c r="B319" s="3"/>
      <c r="C319" s="3"/>
      <c r="D319" s="3"/>
      <c r="E319" s="3"/>
      <c r="F319" s="3"/>
      <c r="G319" s="3"/>
      <c r="H319" s="3"/>
      <c r="I319" s="3"/>
      <c r="J319" s="3"/>
      <c r="K319" s="3"/>
      <c r="L319" s="3"/>
      <c r="M319" s="3"/>
      <c r="N319" s="3"/>
      <c r="O319" s="3"/>
      <c r="P319" s="3"/>
      <c r="Q319" s="3"/>
      <c r="R319" s="3"/>
      <c r="S319" s="3"/>
      <c r="T319" s="3"/>
      <c r="U319" s="3"/>
      <c r="V319" s="3"/>
      <c r="W319" s="3"/>
      <c r="X319" s="3"/>
      <c r="Y319" s="3"/>
      <c r="Z319" s="3"/>
    </row>
    <row r="320" ht="14.25" customHeight="1">
      <c r="A320" s="3"/>
      <c r="B320" s="3"/>
      <c r="C320" s="3"/>
      <c r="D320" s="3"/>
      <c r="E320" s="3"/>
      <c r="F320" s="3"/>
      <c r="G320" s="3"/>
      <c r="H320" s="3"/>
      <c r="I320" s="3"/>
      <c r="J320" s="3"/>
      <c r="K320" s="3"/>
      <c r="L320" s="3"/>
      <c r="M320" s="3"/>
      <c r="N320" s="3"/>
      <c r="O320" s="3"/>
      <c r="P320" s="3"/>
      <c r="Q320" s="3"/>
      <c r="R320" s="3"/>
      <c r="S320" s="3"/>
      <c r="T320" s="3"/>
      <c r="U320" s="3"/>
      <c r="V320" s="3"/>
      <c r="W320" s="3"/>
      <c r="X320" s="3"/>
      <c r="Y320" s="3"/>
      <c r="Z320" s="3"/>
    </row>
    <row r="321" ht="14.25" customHeight="1">
      <c r="A321" s="3"/>
      <c r="B321" s="3"/>
      <c r="C321" s="3"/>
      <c r="D321" s="3"/>
      <c r="E321" s="3"/>
      <c r="F321" s="3"/>
      <c r="G321" s="3"/>
      <c r="H321" s="3"/>
      <c r="I321" s="3"/>
      <c r="J321" s="3"/>
      <c r="K321" s="3"/>
      <c r="L321" s="3"/>
      <c r="M321" s="3"/>
      <c r="N321" s="3"/>
      <c r="O321" s="3"/>
      <c r="P321" s="3"/>
      <c r="Q321" s="3"/>
      <c r="R321" s="3"/>
      <c r="S321" s="3"/>
      <c r="T321" s="3"/>
      <c r="U321" s="3"/>
      <c r="V321" s="3"/>
      <c r="W321" s="3"/>
      <c r="X321" s="3"/>
      <c r="Y321" s="3"/>
      <c r="Z321" s="3"/>
    </row>
    <row r="322" ht="14.25" customHeight="1">
      <c r="A322" s="3"/>
      <c r="B322" s="3"/>
      <c r="C322" s="3"/>
      <c r="D322" s="3"/>
      <c r="E322" s="3"/>
      <c r="F322" s="3"/>
      <c r="G322" s="3"/>
      <c r="H322" s="3"/>
      <c r="I322" s="3"/>
      <c r="J322" s="3"/>
      <c r="K322" s="3"/>
      <c r="L322" s="3"/>
      <c r="M322" s="3"/>
      <c r="N322" s="3"/>
      <c r="O322" s="3"/>
      <c r="P322" s="3"/>
      <c r="Q322" s="3"/>
      <c r="R322" s="3"/>
      <c r="S322" s="3"/>
      <c r="T322" s="3"/>
      <c r="U322" s="3"/>
      <c r="V322" s="3"/>
      <c r="W322" s="3"/>
      <c r="X322" s="3"/>
      <c r="Y322" s="3"/>
      <c r="Z322" s="3"/>
    </row>
    <row r="323" ht="14.25" customHeight="1">
      <c r="A323" s="3"/>
      <c r="B323" s="3"/>
      <c r="C323" s="3"/>
      <c r="D323" s="3"/>
      <c r="E323" s="3"/>
      <c r="F323" s="3"/>
      <c r="G323" s="3"/>
      <c r="H323" s="3"/>
      <c r="I323" s="3"/>
      <c r="J323" s="3"/>
      <c r="K323" s="3"/>
      <c r="L323" s="3"/>
      <c r="M323" s="3"/>
      <c r="N323" s="3"/>
      <c r="O323" s="3"/>
      <c r="P323" s="3"/>
      <c r="Q323" s="3"/>
      <c r="R323" s="3"/>
      <c r="S323" s="3"/>
      <c r="T323" s="3"/>
      <c r="U323" s="3"/>
      <c r="V323" s="3"/>
      <c r="W323" s="3"/>
      <c r="X323" s="3"/>
      <c r="Y323" s="3"/>
      <c r="Z323" s="3"/>
    </row>
    <row r="324" ht="14.25" customHeight="1">
      <c r="A324" s="3"/>
      <c r="B324" s="3"/>
      <c r="C324" s="3"/>
      <c r="D324" s="3"/>
      <c r="E324" s="3"/>
      <c r="F324" s="3"/>
      <c r="G324" s="3"/>
      <c r="H324" s="3"/>
      <c r="I324" s="3"/>
      <c r="J324" s="3"/>
      <c r="K324" s="3"/>
      <c r="L324" s="3"/>
      <c r="M324" s="3"/>
      <c r="N324" s="3"/>
      <c r="O324" s="3"/>
      <c r="P324" s="3"/>
      <c r="Q324" s="3"/>
      <c r="R324" s="3"/>
      <c r="S324" s="3"/>
      <c r="T324" s="3"/>
      <c r="U324" s="3"/>
      <c r="V324" s="3"/>
      <c r="W324" s="3"/>
      <c r="X324" s="3"/>
      <c r="Y324" s="3"/>
      <c r="Z324" s="3"/>
    </row>
    <row r="325" ht="14.25" customHeight="1">
      <c r="A325" s="3"/>
      <c r="B325" s="3"/>
      <c r="C325" s="3"/>
      <c r="D325" s="3"/>
      <c r="E325" s="3"/>
      <c r="F325" s="3"/>
      <c r="G325" s="3"/>
      <c r="H325" s="3"/>
      <c r="I325" s="3"/>
      <c r="J325" s="3"/>
      <c r="K325" s="3"/>
      <c r="L325" s="3"/>
      <c r="M325" s="3"/>
      <c r="N325" s="3"/>
      <c r="O325" s="3"/>
      <c r="P325" s="3"/>
      <c r="Q325" s="3"/>
      <c r="R325" s="3"/>
      <c r="S325" s="3"/>
      <c r="T325" s="3"/>
      <c r="U325" s="3"/>
      <c r="V325" s="3"/>
      <c r="W325" s="3"/>
      <c r="X325" s="3"/>
      <c r="Y325" s="3"/>
      <c r="Z325" s="3"/>
    </row>
    <row r="326" ht="14.25" customHeight="1">
      <c r="A326" s="3"/>
      <c r="B326" s="3"/>
      <c r="C326" s="3"/>
      <c r="D326" s="3"/>
      <c r="E326" s="3"/>
      <c r="F326" s="3"/>
      <c r="G326" s="3"/>
      <c r="H326" s="3"/>
      <c r="I326" s="3"/>
      <c r="J326" s="3"/>
      <c r="K326" s="3"/>
      <c r="L326" s="3"/>
      <c r="M326" s="3"/>
      <c r="N326" s="3"/>
      <c r="O326" s="3"/>
      <c r="P326" s="3"/>
      <c r="Q326" s="3"/>
      <c r="R326" s="3"/>
      <c r="S326" s="3"/>
      <c r="T326" s="3"/>
      <c r="U326" s="3"/>
      <c r="V326" s="3"/>
      <c r="W326" s="3"/>
      <c r="X326" s="3"/>
      <c r="Y326" s="3"/>
      <c r="Z326" s="3"/>
    </row>
    <row r="327" ht="14.25" customHeight="1">
      <c r="A327" s="3"/>
      <c r="B327" s="3"/>
      <c r="C327" s="3"/>
      <c r="D327" s="3"/>
      <c r="E327" s="3"/>
      <c r="F327" s="3"/>
      <c r="G327" s="3"/>
      <c r="H327" s="3"/>
      <c r="I327" s="3"/>
      <c r="J327" s="3"/>
      <c r="K327" s="3"/>
      <c r="L327" s="3"/>
      <c r="M327" s="3"/>
      <c r="N327" s="3"/>
      <c r="O327" s="3"/>
      <c r="P327" s="3"/>
      <c r="Q327" s="3"/>
      <c r="R327" s="3"/>
      <c r="S327" s="3"/>
      <c r="T327" s="3"/>
      <c r="U327" s="3"/>
      <c r="V327" s="3"/>
      <c r="W327" s="3"/>
      <c r="X327" s="3"/>
      <c r="Y327" s="3"/>
      <c r="Z327" s="3"/>
    </row>
    <row r="328" ht="14.25" customHeight="1">
      <c r="A328" s="3"/>
      <c r="B328" s="3"/>
      <c r="C328" s="3"/>
      <c r="D328" s="3"/>
      <c r="E328" s="3"/>
      <c r="F328" s="3"/>
      <c r="G328" s="3"/>
      <c r="H328" s="3"/>
      <c r="I328" s="3"/>
      <c r="J328" s="3"/>
      <c r="K328" s="3"/>
      <c r="L328" s="3"/>
      <c r="M328" s="3"/>
      <c r="N328" s="3"/>
      <c r="O328" s="3"/>
      <c r="P328" s="3"/>
      <c r="Q328" s="3"/>
      <c r="R328" s="3"/>
      <c r="S328" s="3"/>
      <c r="T328" s="3"/>
      <c r="U328" s="3"/>
      <c r="V328" s="3"/>
      <c r="W328" s="3"/>
      <c r="X328" s="3"/>
      <c r="Y328" s="3"/>
      <c r="Z328" s="3"/>
    </row>
    <row r="329" ht="14.25" customHeight="1">
      <c r="A329" s="3"/>
      <c r="B329" s="3"/>
      <c r="C329" s="3"/>
      <c r="D329" s="3"/>
      <c r="E329" s="3"/>
      <c r="F329" s="3"/>
      <c r="G329" s="3"/>
      <c r="H329" s="3"/>
      <c r="I329" s="3"/>
      <c r="J329" s="3"/>
      <c r="K329" s="3"/>
      <c r="L329" s="3"/>
      <c r="M329" s="3"/>
      <c r="N329" s="3"/>
      <c r="O329" s="3"/>
      <c r="P329" s="3"/>
      <c r="Q329" s="3"/>
      <c r="R329" s="3"/>
      <c r="S329" s="3"/>
      <c r="T329" s="3"/>
      <c r="U329" s="3"/>
      <c r="V329" s="3"/>
      <c r="W329" s="3"/>
      <c r="X329" s="3"/>
      <c r="Y329" s="3"/>
      <c r="Z329" s="3"/>
    </row>
    <row r="330" ht="14.25" customHeight="1">
      <c r="A330" s="3"/>
      <c r="B330" s="3"/>
      <c r="C330" s="3"/>
      <c r="D330" s="3"/>
      <c r="E330" s="3"/>
      <c r="F330" s="3"/>
      <c r="G330" s="3"/>
      <c r="H330" s="3"/>
      <c r="I330" s="3"/>
      <c r="J330" s="3"/>
      <c r="K330" s="3"/>
      <c r="L330" s="3"/>
      <c r="M330" s="3"/>
      <c r="N330" s="3"/>
      <c r="O330" s="3"/>
      <c r="P330" s="3"/>
      <c r="Q330" s="3"/>
      <c r="R330" s="3"/>
      <c r="S330" s="3"/>
      <c r="T330" s="3"/>
      <c r="U330" s="3"/>
      <c r="V330" s="3"/>
      <c r="W330" s="3"/>
      <c r="X330" s="3"/>
      <c r="Y330" s="3"/>
      <c r="Z330" s="3"/>
    </row>
    <row r="331" ht="14.25" customHeight="1">
      <c r="A331" s="3"/>
      <c r="B331" s="3"/>
      <c r="C331" s="3"/>
      <c r="D331" s="3"/>
      <c r="E331" s="3"/>
      <c r="F331" s="3"/>
      <c r="G331" s="3"/>
      <c r="H331" s="3"/>
      <c r="I331" s="3"/>
      <c r="J331" s="3"/>
      <c r="K331" s="3"/>
      <c r="L331" s="3"/>
      <c r="M331" s="3"/>
      <c r="N331" s="3"/>
      <c r="O331" s="3"/>
      <c r="P331" s="3"/>
      <c r="Q331" s="3"/>
      <c r="R331" s="3"/>
      <c r="S331" s="3"/>
      <c r="T331" s="3"/>
      <c r="U331" s="3"/>
      <c r="V331" s="3"/>
      <c r="W331" s="3"/>
      <c r="X331" s="3"/>
      <c r="Y331" s="3"/>
      <c r="Z331" s="3"/>
    </row>
    <row r="332" ht="14.25" customHeight="1">
      <c r="A332" s="3"/>
      <c r="B332" s="3"/>
      <c r="C332" s="3"/>
      <c r="D332" s="3"/>
      <c r="E332" s="3"/>
      <c r="F332" s="3"/>
      <c r="G332" s="3"/>
      <c r="H332" s="3"/>
      <c r="I332" s="3"/>
      <c r="J332" s="3"/>
      <c r="K332" s="3"/>
      <c r="L332" s="3"/>
      <c r="M332" s="3"/>
      <c r="N332" s="3"/>
      <c r="O332" s="3"/>
      <c r="P332" s="3"/>
      <c r="Q332" s="3"/>
      <c r="R332" s="3"/>
      <c r="S332" s="3"/>
      <c r="T332" s="3"/>
      <c r="U332" s="3"/>
      <c r="V332" s="3"/>
      <c r="W332" s="3"/>
      <c r="X332" s="3"/>
      <c r="Y332" s="3"/>
      <c r="Z332" s="3"/>
    </row>
    <row r="333" ht="14.25" customHeight="1">
      <c r="A333" s="3"/>
      <c r="B333" s="3"/>
      <c r="C333" s="3"/>
      <c r="D333" s="3"/>
      <c r="E333" s="3"/>
      <c r="F333" s="3"/>
      <c r="G333" s="3"/>
      <c r="H333" s="3"/>
      <c r="I333" s="3"/>
      <c r="J333" s="3"/>
      <c r="K333" s="3"/>
      <c r="L333" s="3"/>
      <c r="M333" s="3"/>
      <c r="N333" s="3"/>
      <c r="O333" s="3"/>
      <c r="P333" s="3"/>
      <c r="Q333" s="3"/>
      <c r="R333" s="3"/>
      <c r="S333" s="3"/>
      <c r="T333" s="3"/>
      <c r="U333" s="3"/>
      <c r="V333" s="3"/>
      <c r="W333" s="3"/>
      <c r="X333" s="3"/>
      <c r="Y333" s="3"/>
      <c r="Z333" s="3"/>
    </row>
    <row r="334" ht="14.25" customHeight="1">
      <c r="A334" s="3"/>
      <c r="B334" s="3"/>
      <c r="C334" s="3"/>
      <c r="D334" s="3"/>
      <c r="E334" s="3"/>
      <c r="F334" s="3"/>
      <c r="G334" s="3"/>
      <c r="H334" s="3"/>
      <c r="I334" s="3"/>
      <c r="J334" s="3"/>
      <c r="K334" s="3"/>
      <c r="L334" s="3"/>
      <c r="M334" s="3"/>
      <c r="N334" s="3"/>
      <c r="O334" s="3"/>
      <c r="P334" s="3"/>
      <c r="Q334" s="3"/>
      <c r="R334" s="3"/>
      <c r="S334" s="3"/>
      <c r="T334" s="3"/>
      <c r="U334" s="3"/>
      <c r="V334" s="3"/>
      <c r="W334" s="3"/>
      <c r="X334" s="3"/>
      <c r="Y334" s="3"/>
      <c r="Z334" s="3"/>
    </row>
    <row r="335" ht="14.25" customHeight="1">
      <c r="A335" s="3"/>
      <c r="B335" s="3"/>
      <c r="C335" s="3"/>
      <c r="D335" s="3"/>
      <c r="E335" s="3"/>
      <c r="F335" s="3"/>
      <c r="G335" s="3"/>
      <c r="H335" s="3"/>
      <c r="I335" s="3"/>
      <c r="J335" s="3"/>
      <c r="K335" s="3"/>
      <c r="L335" s="3"/>
      <c r="M335" s="3"/>
      <c r="N335" s="3"/>
      <c r="O335" s="3"/>
      <c r="P335" s="3"/>
      <c r="Q335" s="3"/>
      <c r="R335" s="3"/>
      <c r="S335" s="3"/>
      <c r="T335" s="3"/>
      <c r="U335" s="3"/>
      <c r="V335" s="3"/>
      <c r="W335" s="3"/>
      <c r="X335" s="3"/>
      <c r="Y335" s="3"/>
      <c r="Z335" s="3"/>
    </row>
    <row r="336" ht="14.25" customHeight="1">
      <c r="A336" s="3"/>
      <c r="B336" s="3"/>
      <c r="C336" s="3"/>
      <c r="D336" s="3"/>
      <c r="E336" s="3"/>
      <c r="F336" s="3"/>
      <c r="G336" s="3"/>
      <c r="H336" s="3"/>
      <c r="I336" s="3"/>
      <c r="J336" s="3"/>
      <c r="K336" s="3"/>
      <c r="L336" s="3"/>
      <c r="M336" s="3"/>
      <c r="N336" s="3"/>
      <c r="O336" s="3"/>
      <c r="P336" s="3"/>
      <c r="Q336" s="3"/>
      <c r="R336" s="3"/>
      <c r="S336" s="3"/>
      <c r="T336" s="3"/>
      <c r="U336" s="3"/>
      <c r="V336" s="3"/>
      <c r="W336" s="3"/>
      <c r="X336" s="3"/>
      <c r="Y336" s="3"/>
      <c r="Z336" s="3"/>
    </row>
    <row r="337" ht="14.25" customHeight="1">
      <c r="A337" s="3"/>
      <c r="B337" s="3"/>
      <c r="C337" s="3"/>
      <c r="D337" s="3"/>
      <c r="E337" s="3"/>
      <c r="F337" s="3"/>
      <c r="G337" s="3"/>
      <c r="H337" s="3"/>
      <c r="I337" s="3"/>
      <c r="J337" s="3"/>
      <c r="K337" s="3"/>
      <c r="L337" s="3"/>
      <c r="M337" s="3"/>
      <c r="N337" s="3"/>
      <c r="O337" s="3"/>
      <c r="P337" s="3"/>
      <c r="Q337" s="3"/>
      <c r="R337" s="3"/>
      <c r="S337" s="3"/>
      <c r="T337" s="3"/>
      <c r="U337" s="3"/>
      <c r="V337" s="3"/>
      <c r="W337" s="3"/>
      <c r="X337" s="3"/>
      <c r="Y337" s="3"/>
      <c r="Z337" s="3"/>
    </row>
    <row r="338" ht="14.25" customHeight="1">
      <c r="A338" s="3"/>
      <c r="B338" s="3"/>
      <c r="C338" s="3"/>
      <c r="D338" s="3"/>
      <c r="E338" s="3"/>
      <c r="F338" s="3"/>
      <c r="G338" s="3"/>
      <c r="H338" s="3"/>
      <c r="I338" s="3"/>
      <c r="J338" s="3"/>
      <c r="K338" s="3"/>
      <c r="L338" s="3"/>
      <c r="M338" s="3"/>
      <c r="N338" s="3"/>
      <c r="O338" s="3"/>
      <c r="P338" s="3"/>
      <c r="Q338" s="3"/>
      <c r="R338" s="3"/>
      <c r="S338" s="3"/>
      <c r="T338" s="3"/>
      <c r="U338" s="3"/>
      <c r="V338" s="3"/>
      <c r="W338" s="3"/>
      <c r="X338" s="3"/>
      <c r="Y338" s="3"/>
      <c r="Z338" s="3"/>
    </row>
    <row r="339" ht="14.25" customHeight="1">
      <c r="A339" s="3"/>
      <c r="B339" s="3"/>
      <c r="C339" s="3"/>
      <c r="D339" s="3"/>
      <c r="E339" s="3"/>
      <c r="F339" s="3"/>
      <c r="G339" s="3"/>
      <c r="H339" s="3"/>
      <c r="I339" s="3"/>
      <c r="J339" s="3"/>
      <c r="K339" s="3"/>
      <c r="L339" s="3"/>
      <c r="M339" s="3"/>
      <c r="N339" s="3"/>
      <c r="O339" s="3"/>
      <c r="P339" s="3"/>
      <c r="Q339" s="3"/>
      <c r="R339" s="3"/>
      <c r="S339" s="3"/>
      <c r="T339" s="3"/>
      <c r="U339" s="3"/>
      <c r="V339" s="3"/>
      <c r="W339" s="3"/>
      <c r="X339" s="3"/>
      <c r="Y339" s="3"/>
      <c r="Z339" s="3"/>
    </row>
    <row r="340" ht="14.25" customHeight="1">
      <c r="A340" s="3"/>
      <c r="B340" s="3"/>
      <c r="C340" s="3"/>
      <c r="D340" s="3"/>
      <c r="E340" s="3"/>
      <c r="F340" s="3"/>
      <c r="G340" s="3"/>
      <c r="H340" s="3"/>
      <c r="I340" s="3"/>
      <c r="J340" s="3"/>
      <c r="K340" s="3"/>
      <c r="L340" s="3"/>
      <c r="M340" s="3"/>
      <c r="N340" s="3"/>
      <c r="O340" s="3"/>
      <c r="P340" s="3"/>
      <c r="Q340" s="3"/>
      <c r="R340" s="3"/>
      <c r="S340" s="3"/>
      <c r="T340" s="3"/>
      <c r="U340" s="3"/>
      <c r="V340" s="3"/>
      <c r="W340" s="3"/>
      <c r="X340" s="3"/>
      <c r="Y340" s="3"/>
      <c r="Z340" s="3"/>
    </row>
    <row r="341" ht="14.25" customHeight="1">
      <c r="A341" s="3"/>
      <c r="B341" s="3"/>
      <c r="C341" s="3"/>
      <c r="D341" s="3"/>
      <c r="E341" s="3"/>
      <c r="F341" s="3"/>
      <c r="G341" s="3"/>
      <c r="H341" s="3"/>
      <c r="I341" s="3"/>
      <c r="J341" s="3"/>
      <c r="K341" s="3"/>
      <c r="L341" s="3"/>
      <c r="M341" s="3"/>
      <c r="N341" s="3"/>
      <c r="O341" s="3"/>
      <c r="P341" s="3"/>
      <c r="Q341" s="3"/>
      <c r="R341" s="3"/>
      <c r="S341" s="3"/>
      <c r="T341" s="3"/>
      <c r="U341" s="3"/>
      <c r="V341" s="3"/>
      <c r="W341" s="3"/>
      <c r="X341" s="3"/>
      <c r="Y341" s="3"/>
      <c r="Z341" s="3"/>
    </row>
    <row r="342" ht="14.25" customHeight="1">
      <c r="A342" s="3"/>
      <c r="B342" s="3"/>
      <c r="C342" s="3"/>
      <c r="D342" s="3"/>
      <c r="E342" s="3"/>
      <c r="F342" s="3"/>
      <c r="G342" s="3"/>
      <c r="H342" s="3"/>
      <c r="I342" s="3"/>
      <c r="J342" s="3"/>
      <c r="K342" s="3"/>
      <c r="L342" s="3"/>
      <c r="M342" s="3"/>
      <c r="N342" s="3"/>
      <c r="O342" s="3"/>
      <c r="P342" s="3"/>
      <c r="Q342" s="3"/>
      <c r="R342" s="3"/>
      <c r="S342" s="3"/>
      <c r="T342" s="3"/>
      <c r="U342" s="3"/>
      <c r="V342" s="3"/>
      <c r="W342" s="3"/>
      <c r="X342" s="3"/>
      <c r="Y342" s="3"/>
      <c r="Z342" s="3"/>
    </row>
    <row r="343" ht="14.25" customHeight="1">
      <c r="A343" s="3"/>
      <c r="B343" s="3"/>
      <c r="C343" s="3"/>
      <c r="D343" s="3"/>
      <c r="E343" s="3"/>
      <c r="F343" s="3"/>
      <c r="G343" s="3"/>
      <c r="H343" s="3"/>
      <c r="I343" s="3"/>
      <c r="J343" s="3"/>
      <c r="K343" s="3"/>
      <c r="L343" s="3"/>
      <c r="M343" s="3"/>
      <c r="N343" s="3"/>
      <c r="O343" s="3"/>
      <c r="P343" s="3"/>
      <c r="Q343" s="3"/>
      <c r="R343" s="3"/>
      <c r="S343" s="3"/>
      <c r="T343" s="3"/>
      <c r="U343" s="3"/>
      <c r="V343" s="3"/>
      <c r="W343" s="3"/>
      <c r="X343" s="3"/>
      <c r="Y343" s="3"/>
      <c r="Z343" s="3"/>
    </row>
    <row r="344" ht="14.25" customHeight="1">
      <c r="A344" s="3"/>
      <c r="B344" s="3"/>
      <c r="C344" s="3"/>
      <c r="D344" s="3"/>
      <c r="E344" s="3"/>
      <c r="F344" s="3"/>
      <c r="G344" s="3"/>
      <c r="H344" s="3"/>
      <c r="I344" s="3"/>
      <c r="J344" s="3"/>
      <c r="K344" s="3"/>
      <c r="L344" s="3"/>
      <c r="M344" s="3"/>
      <c r="N344" s="3"/>
      <c r="O344" s="3"/>
      <c r="P344" s="3"/>
      <c r="Q344" s="3"/>
      <c r="R344" s="3"/>
      <c r="S344" s="3"/>
      <c r="T344" s="3"/>
      <c r="U344" s="3"/>
      <c r="V344" s="3"/>
      <c r="W344" s="3"/>
      <c r="X344" s="3"/>
      <c r="Y344" s="3"/>
      <c r="Z344" s="3"/>
    </row>
    <row r="345" ht="14.25" customHeight="1">
      <c r="A345" s="3"/>
      <c r="B345" s="3"/>
      <c r="C345" s="3"/>
      <c r="D345" s="3"/>
      <c r="E345" s="3"/>
      <c r="F345" s="3"/>
      <c r="G345" s="3"/>
      <c r="H345" s="3"/>
      <c r="I345" s="3"/>
      <c r="J345" s="3"/>
      <c r="K345" s="3"/>
      <c r="L345" s="3"/>
      <c r="M345" s="3"/>
      <c r="N345" s="3"/>
      <c r="O345" s="3"/>
      <c r="P345" s="3"/>
      <c r="Q345" s="3"/>
      <c r="R345" s="3"/>
      <c r="S345" s="3"/>
      <c r="T345" s="3"/>
      <c r="U345" s="3"/>
      <c r="V345" s="3"/>
      <c r="W345" s="3"/>
      <c r="X345" s="3"/>
      <c r="Y345" s="3"/>
      <c r="Z345" s="3"/>
    </row>
    <row r="346" ht="14.25" customHeight="1">
      <c r="A346" s="3"/>
      <c r="B346" s="3"/>
      <c r="C346" s="3"/>
      <c r="D346" s="3"/>
      <c r="E346" s="3"/>
      <c r="F346" s="3"/>
      <c r="G346" s="3"/>
      <c r="H346" s="3"/>
      <c r="I346" s="3"/>
      <c r="J346" s="3"/>
      <c r="K346" s="3"/>
      <c r="L346" s="3"/>
      <c r="M346" s="3"/>
      <c r="N346" s="3"/>
      <c r="O346" s="3"/>
      <c r="P346" s="3"/>
      <c r="Q346" s="3"/>
      <c r="R346" s="3"/>
      <c r="S346" s="3"/>
      <c r="T346" s="3"/>
      <c r="U346" s="3"/>
      <c r="V346" s="3"/>
      <c r="W346" s="3"/>
      <c r="X346" s="3"/>
      <c r="Y346" s="3"/>
      <c r="Z346" s="3"/>
    </row>
    <row r="347" ht="14.25" customHeight="1">
      <c r="A347" s="3"/>
      <c r="B347" s="3"/>
      <c r="C347" s="3"/>
      <c r="D347" s="3"/>
      <c r="E347" s="3"/>
      <c r="F347" s="3"/>
      <c r="G347" s="3"/>
      <c r="H347" s="3"/>
      <c r="I347" s="3"/>
      <c r="J347" s="3"/>
      <c r="K347" s="3"/>
      <c r="L347" s="3"/>
      <c r="M347" s="3"/>
      <c r="N347" s="3"/>
      <c r="O347" s="3"/>
      <c r="P347" s="3"/>
      <c r="Q347" s="3"/>
      <c r="R347" s="3"/>
      <c r="S347" s="3"/>
      <c r="T347" s="3"/>
      <c r="U347" s="3"/>
      <c r="V347" s="3"/>
      <c r="W347" s="3"/>
      <c r="X347" s="3"/>
      <c r="Y347" s="3"/>
      <c r="Z347" s="3"/>
    </row>
    <row r="348" ht="14.25" customHeight="1">
      <c r="A348" s="3"/>
      <c r="B348" s="3"/>
      <c r="C348" s="3"/>
      <c r="D348" s="3"/>
      <c r="E348" s="3"/>
      <c r="F348" s="3"/>
      <c r="G348" s="3"/>
      <c r="H348" s="3"/>
      <c r="I348" s="3"/>
      <c r="J348" s="3"/>
      <c r="K348" s="3"/>
      <c r="L348" s="3"/>
      <c r="M348" s="3"/>
      <c r="N348" s="3"/>
      <c r="O348" s="3"/>
      <c r="P348" s="3"/>
      <c r="Q348" s="3"/>
      <c r="R348" s="3"/>
      <c r="S348" s="3"/>
      <c r="T348" s="3"/>
      <c r="U348" s="3"/>
      <c r="V348" s="3"/>
      <c r="W348" s="3"/>
      <c r="X348" s="3"/>
      <c r="Y348" s="3"/>
      <c r="Z348" s="3"/>
    </row>
    <row r="349" ht="14.25" customHeight="1">
      <c r="A349" s="3"/>
      <c r="B349" s="3"/>
      <c r="C349" s="3"/>
      <c r="D349" s="3"/>
      <c r="E349" s="3"/>
      <c r="F349" s="3"/>
      <c r="G349" s="3"/>
      <c r="H349" s="3"/>
      <c r="I349" s="3"/>
      <c r="J349" s="3"/>
      <c r="K349" s="3"/>
      <c r="L349" s="3"/>
      <c r="M349" s="3"/>
      <c r="N349" s="3"/>
      <c r="O349" s="3"/>
      <c r="P349" s="3"/>
      <c r="Q349" s="3"/>
      <c r="R349" s="3"/>
      <c r="S349" s="3"/>
      <c r="T349" s="3"/>
      <c r="U349" s="3"/>
      <c r="V349" s="3"/>
      <c r="W349" s="3"/>
      <c r="X349" s="3"/>
      <c r="Y349" s="3"/>
      <c r="Z349" s="3"/>
    </row>
    <row r="350" ht="14.25" customHeight="1">
      <c r="A350" s="3"/>
      <c r="B350" s="3"/>
      <c r="C350" s="3"/>
      <c r="D350" s="3"/>
      <c r="E350" s="3"/>
      <c r="F350" s="3"/>
      <c r="G350" s="3"/>
      <c r="H350" s="3"/>
      <c r="I350" s="3"/>
      <c r="J350" s="3"/>
      <c r="K350" s="3"/>
      <c r="L350" s="3"/>
      <c r="M350" s="3"/>
      <c r="N350" s="3"/>
      <c r="O350" s="3"/>
      <c r="P350" s="3"/>
      <c r="Q350" s="3"/>
      <c r="R350" s="3"/>
      <c r="S350" s="3"/>
      <c r="T350" s="3"/>
      <c r="U350" s="3"/>
      <c r="V350" s="3"/>
      <c r="W350" s="3"/>
      <c r="X350" s="3"/>
      <c r="Y350" s="3"/>
      <c r="Z350" s="3"/>
    </row>
    <row r="351" ht="14.25" customHeight="1">
      <c r="A351" s="3"/>
      <c r="B351" s="3"/>
      <c r="C351" s="3"/>
      <c r="D351" s="3"/>
      <c r="E351" s="3"/>
      <c r="F351" s="3"/>
      <c r="G351" s="3"/>
      <c r="H351" s="3"/>
      <c r="I351" s="3"/>
      <c r="J351" s="3"/>
      <c r="K351" s="3"/>
      <c r="L351" s="3"/>
      <c r="M351" s="3"/>
      <c r="N351" s="3"/>
      <c r="O351" s="3"/>
      <c r="P351" s="3"/>
      <c r="Q351" s="3"/>
      <c r="R351" s="3"/>
      <c r="S351" s="3"/>
      <c r="T351" s="3"/>
      <c r="U351" s="3"/>
      <c r="V351" s="3"/>
      <c r="W351" s="3"/>
      <c r="X351" s="3"/>
      <c r="Y351" s="3"/>
      <c r="Z351" s="3"/>
    </row>
    <row r="352" ht="14.25" customHeight="1">
      <c r="A352" s="3"/>
      <c r="B352" s="3"/>
      <c r="C352" s="3"/>
      <c r="D352" s="3"/>
      <c r="E352" s="3"/>
      <c r="F352" s="3"/>
      <c r="G352" s="3"/>
      <c r="H352" s="3"/>
      <c r="I352" s="3"/>
      <c r="J352" s="3"/>
      <c r="K352" s="3"/>
      <c r="L352" s="3"/>
      <c r="M352" s="3"/>
      <c r="N352" s="3"/>
      <c r="O352" s="3"/>
      <c r="P352" s="3"/>
      <c r="Q352" s="3"/>
      <c r="R352" s="3"/>
      <c r="S352" s="3"/>
      <c r="T352" s="3"/>
      <c r="U352" s="3"/>
      <c r="V352" s="3"/>
      <c r="W352" s="3"/>
      <c r="X352" s="3"/>
      <c r="Y352" s="3"/>
      <c r="Z352" s="3"/>
    </row>
    <row r="353" ht="14.25" customHeight="1">
      <c r="A353" s="3"/>
      <c r="B353" s="3"/>
      <c r="C353" s="3"/>
      <c r="D353" s="3"/>
      <c r="E353" s="3"/>
      <c r="F353" s="3"/>
      <c r="G353" s="3"/>
      <c r="H353" s="3"/>
      <c r="I353" s="3"/>
      <c r="J353" s="3"/>
      <c r="K353" s="3"/>
      <c r="L353" s="3"/>
      <c r="M353" s="3"/>
      <c r="N353" s="3"/>
      <c r="O353" s="3"/>
      <c r="P353" s="3"/>
      <c r="Q353" s="3"/>
      <c r="R353" s="3"/>
      <c r="S353" s="3"/>
      <c r="T353" s="3"/>
      <c r="U353" s="3"/>
      <c r="V353" s="3"/>
      <c r="W353" s="3"/>
      <c r="X353" s="3"/>
      <c r="Y353" s="3"/>
      <c r="Z353" s="3"/>
    </row>
    <row r="354" ht="14.25" customHeight="1">
      <c r="A354" s="3"/>
      <c r="B354" s="3"/>
      <c r="C354" s="3"/>
      <c r="D354" s="3"/>
      <c r="E354" s="3"/>
      <c r="F354" s="3"/>
      <c r="G354" s="3"/>
      <c r="H354" s="3"/>
      <c r="I354" s="3"/>
      <c r="J354" s="3"/>
      <c r="K354" s="3"/>
      <c r="L354" s="3"/>
      <c r="M354" s="3"/>
      <c r="N354" s="3"/>
      <c r="O354" s="3"/>
      <c r="P354" s="3"/>
      <c r="Q354" s="3"/>
      <c r="R354" s="3"/>
      <c r="S354" s="3"/>
      <c r="T354" s="3"/>
      <c r="U354" s="3"/>
      <c r="V354" s="3"/>
      <c r="W354" s="3"/>
      <c r="X354" s="3"/>
      <c r="Y354" s="3"/>
      <c r="Z354" s="3"/>
    </row>
    <row r="355" ht="14.25" customHeight="1">
      <c r="A355" s="3"/>
      <c r="B355" s="3"/>
      <c r="C355" s="3"/>
      <c r="D355" s="3"/>
      <c r="E355" s="3"/>
      <c r="F355" s="3"/>
      <c r="G355" s="3"/>
      <c r="H355" s="3"/>
      <c r="I355" s="3"/>
      <c r="J355" s="3"/>
      <c r="K355" s="3"/>
      <c r="L355" s="3"/>
      <c r="M355" s="3"/>
      <c r="N355" s="3"/>
      <c r="O355" s="3"/>
      <c r="P355" s="3"/>
      <c r="Q355" s="3"/>
      <c r="R355" s="3"/>
      <c r="S355" s="3"/>
      <c r="T355" s="3"/>
      <c r="U355" s="3"/>
      <c r="V355" s="3"/>
      <c r="W355" s="3"/>
      <c r="X355" s="3"/>
      <c r="Y355" s="3"/>
      <c r="Z355" s="3"/>
    </row>
    <row r="356" ht="14.25" customHeight="1">
      <c r="A356" s="3"/>
      <c r="B356" s="3"/>
      <c r="C356" s="3"/>
      <c r="D356" s="3"/>
      <c r="E356" s="3"/>
      <c r="F356" s="3"/>
      <c r="G356" s="3"/>
      <c r="H356" s="3"/>
      <c r="I356" s="3"/>
      <c r="J356" s="3"/>
      <c r="K356" s="3"/>
      <c r="L356" s="3"/>
      <c r="M356" s="3"/>
      <c r="N356" s="3"/>
      <c r="O356" s="3"/>
      <c r="P356" s="3"/>
      <c r="Q356" s="3"/>
      <c r="R356" s="3"/>
      <c r="S356" s="3"/>
      <c r="T356" s="3"/>
      <c r="U356" s="3"/>
      <c r="V356" s="3"/>
      <c r="W356" s="3"/>
      <c r="X356" s="3"/>
      <c r="Y356" s="3"/>
      <c r="Z356" s="3"/>
    </row>
    <row r="357" ht="14.25" customHeight="1">
      <c r="A357" s="3"/>
      <c r="B357" s="3"/>
      <c r="C357" s="3"/>
      <c r="D357" s="3"/>
      <c r="E357" s="3"/>
      <c r="F357" s="3"/>
      <c r="G357" s="3"/>
      <c r="H357" s="3"/>
      <c r="I357" s="3"/>
      <c r="J357" s="3"/>
      <c r="K357" s="3"/>
      <c r="L357" s="3"/>
      <c r="M357" s="3"/>
      <c r="N357" s="3"/>
      <c r="O357" s="3"/>
      <c r="P357" s="3"/>
      <c r="Q357" s="3"/>
      <c r="R357" s="3"/>
      <c r="S357" s="3"/>
      <c r="T357" s="3"/>
      <c r="U357" s="3"/>
      <c r="V357" s="3"/>
      <c r="W357" s="3"/>
      <c r="X357" s="3"/>
      <c r="Y357" s="3"/>
      <c r="Z357" s="3"/>
    </row>
    <row r="358" ht="14.25" customHeight="1">
      <c r="A358" s="3"/>
      <c r="B358" s="3"/>
      <c r="C358" s="3"/>
      <c r="D358" s="3"/>
      <c r="E358" s="3"/>
      <c r="F358" s="3"/>
      <c r="G358" s="3"/>
      <c r="H358" s="3"/>
      <c r="I358" s="3"/>
      <c r="J358" s="3"/>
      <c r="K358" s="3"/>
      <c r="L358" s="3"/>
      <c r="M358" s="3"/>
      <c r="N358" s="3"/>
      <c r="O358" s="3"/>
      <c r="P358" s="3"/>
      <c r="Q358" s="3"/>
      <c r="R358" s="3"/>
      <c r="S358" s="3"/>
      <c r="T358" s="3"/>
      <c r="U358" s="3"/>
      <c r="V358" s="3"/>
      <c r="W358" s="3"/>
      <c r="X358" s="3"/>
      <c r="Y358" s="3"/>
      <c r="Z358" s="3"/>
    </row>
    <row r="359" ht="14.25" customHeight="1">
      <c r="A359" s="3"/>
      <c r="B359" s="3"/>
      <c r="C359" s="3"/>
      <c r="D359" s="3"/>
      <c r="E359" s="3"/>
      <c r="F359" s="3"/>
      <c r="G359" s="3"/>
      <c r="H359" s="3"/>
      <c r="I359" s="3"/>
      <c r="J359" s="3"/>
      <c r="K359" s="3"/>
      <c r="L359" s="3"/>
      <c r="M359" s="3"/>
      <c r="N359" s="3"/>
      <c r="O359" s="3"/>
      <c r="P359" s="3"/>
      <c r="Q359" s="3"/>
      <c r="R359" s="3"/>
      <c r="S359" s="3"/>
      <c r="T359" s="3"/>
      <c r="U359" s="3"/>
      <c r="V359" s="3"/>
      <c r="W359" s="3"/>
      <c r="X359" s="3"/>
      <c r="Y359" s="3"/>
      <c r="Z359" s="3"/>
    </row>
    <row r="360" ht="14.25" customHeight="1">
      <c r="A360" s="3"/>
      <c r="B360" s="3"/>
      <c r="C360" s="3"/>
      <c r="D360" s="3"/>
      <c r="E360" s="3"/>
      <c r="F360" s="3"/>
      <c r="G360" s="3"/>
      <c r="H360" s="3"/>
      <c r="I360" s="3"/>
      <c r="J360" s="3"/>
      <c r="K360" s="3"/>
      <c r="L360" s="3"/>
      <c r="M360" s="3"/>
      <c r="N360" s="3"/>
      <c r="O360" s="3"/>
      <c r="P360" s="3"/>
      <c r="Q360" s="3"/>
      <c r="R360" s="3"/>
      <c r="S360" s="3"/>
      <c r="T360" s="3"/>
      <c r="U360" s="3"/>
      <c r="V360" s="3"/>
      <c r="W360" s="3"/>
      <c r="X360" s="3"/>
      <c r="Y360" s="3"/>
      <c r="Z360" s="3"/>
    </row>
    <row r="361" ht="14.25" customHeight="1">
      <c r="A361" s="3"/>
      <c r="B361" s="3"/>
      <c r="C361" s="3"/>
      <c r="D361" s="3"/>
      <c r="E361" s="3"/>
      <c r="F361" s="3"/>
      <c r="G361" s="3"/>
      <c r="H361" s="3"/>
      <c r="I361" s="3"/>
      <c r="J361" s="3"/>
      <c r="K361" s="3"/>
      <c r="L361" s="3"/>
      <c r="M361" s="3"/>
      <c r="N361" s="3"/>
      <c r="O361" s="3"/>
      <c r="P361" s="3"/>
      <c r="Q361" s="3"/>
      <c r="R361" s="3"/>
      <c r="S361" s="3"/>
      <c r="T361" s="3"/>
      <c r="U361" s="3"/>
      <c r="V361" s="3"/>
      <c r="W361" s="3"/>
      <c r="X361" s="3"/>
      <c r="Y361" s="3"/>
      <c r="Z361" s="3"/>
    </row>
    <row r="362" ht="14.25" customHeight="1">
      <c r="A362" s="3"/>
      <c r="B362" s="3"/>
      <c r="C362" s="3"/>
      <c r="D362" s="3"/>
      <c r="E362" s="3"/>
      <c r="F362" s="3"/>
      <c r="G362" s="3"/>
      <c r="H362" s="3"/>
      <c r="I362" s="3"/>
      <c r="J362" s="3"/>
      <c r="K362" s="3"/>
      <c r="L362" s="3"/>
      <c r="M362" s="3"/>
      <c r="N362" s="3"/>
      <c r="O362" s="3"/>
      <c r="P362" s="3"/>
      <c r="Q362" s="3"/>
      <c r="R362" s="3"/>
      <c r="S362" s="3"/>
      <c r="T362" s="3"/>
      <c r="U362" s="3"/>
      <c r="V362" s="3"/>
      <c r="W362" s="3"/>
      <c r="X362" s="3"/>
      <c r="Y362" s="3"/>
      <c r="Z362" s="3"/>
    </row>
    <row r="363" ht="14.25" customHeight="1">
      <c r="A363" s="3"/>
      <c r="B363" s="3"/>
      <c r="C363" s="3"/>
      <c r="D363" s="3"/>
      <c r="E363" s="3"/>
      <c r="F363" s="3"/>
      <c r="G363" s="3"/>
      <c r="H363" s="3"/>
      <c r="I363" s="3"/>
      <c r="J363" s="3"/>
      <c r="K363" s="3"/>
      <c r="L363" s="3"/>
      <c r="M363" s="3"/>
      <c r="N363" s="3"/>
      <c r="O363" s="3"/>
      <c r="P363" s="3"/>
      <c r="Q363" s="3"/>
      <c r="R363" s="3"/>
      <c r="S363" s="3"/>
      <c r="T363" s="3"/>
      <c r="U363" s="3"/>
      <c r="V363" s="3"/>
      <c r="W363" s="3"/>
      <c r="X363" s="3"/>
      <c r="Y363" s="3"/>
      <c r="Z363" s="3"/>
    </row>
    <row r="364" ht="14.25" customHeight="1">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row>
    <row r="365" ht="14.25" customHeight="1">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row>
    <row r="366" ht="14.25" customHeight="1">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row>
    <row r="367" ht="14.25" customHeight="1">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row>
    <row r="368" ht="14.25" customHeight="1">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row>
    <row r="369" ht="14.25" customHeight="1">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row>
    <row r="370" ht="14.25" customHeight="1">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row>
    <row r="371" ht="14.25" customHeight="1">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row>
    <row r="372" ht="14.25" customHeight="1">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row>
    <row r="373" ht="14.25" customHeight="1">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row>
    <row r="374" ht="14.25" customHeight="1">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row>
    <row r="375" ht="14.25" customHeight="1">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row>
    <row r="376" ht="14.25" customHeight="1">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row>
    <row r="377" ht="14.25" customHeight="1">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row>
    <row r="378" ht="14.25" customHeight="1">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row>
    <row r="379" ht="14.25" customHeight="1">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row>
    <row r="380" ht="14.25" customHeight="1">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row>
    <row r="381" ht="14.25" customHeight="1">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row>
    <row r="382" ht="14.25" customHeight="1">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row>
    <row r="383" ht="14.25" customHeight="1">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row>
    <row r="384" ht="14.25" customHeight="1">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row>
    <row r="385" ht="14.25" customHeight="1">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row>
    <row r="386" ht="14.25" customHeight="1">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row>
    <row r="387" ht="14.25" customHeight="1">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row>
    <row r="388" ht="14.25" customHeight="1">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row>
    <row r="389" ht="14.25" customHeight="1">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row>
    <row r="390" ht="14.25" customHeight="1">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row>
    <row r="391" ht="14.25" customHeight="1">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row>
    <row r="392" ht="14.25" customHeight="1">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row>
    <row r="393" ht="14.25" customHeight="1">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row>
    <row r="394" ht="14.25" customHeight="1">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row>
    <row r="395" ht="14.25" customHeight="1">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row>
    <row r="396" ht="14.25" customHeight="1">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row>
    <row r="397" ht="14.25" customHeight="1">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row>
    <row r="398" ht="14.25" customHeight="1">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row>
    <row r="399" ht="14.25" customHeight="1">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row>
    <row r="400" ht="14.25" customHeight="1">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row>
    <row r="401" ht="14.25" customHeight="1">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row>
    <row r="402" ht="14.25" customHeight="1">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row>
    <row r="403" ht="14.25" customHeight="1">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row>
    <row r="404" ht="14.25" customHeight="1">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row>
    <row r="405" ht="14.25" customHeight="1">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row>
    <row r="406" ht="14.25" customHeight="1">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row>
    <row r="407" ht="14.25" customHeight="1">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row>
    <row r="408" ht="14.25" customHeight="1">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row>
    <row r="409" ht="14.25" customHeight="1">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row>
    <row r="410" ht="14.25" customHeight="1">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row>
    <row r="411" ht="14.25" customHeight="1">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row>
    <row r="412" ht="14.25" customHeight="1">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row>
    <row r="413" ht="14.25" customHeight="1">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row>
    <row r="414" ht="14.25" customHeight="1">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row>
    <row r="415" ht="14.25" customHeight="1">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row>
    <row r="416" ht="14.25" customHeight="1">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row>
    <row r="417" ht="14.25" customHeight="1">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row>
    <row r="418" ht="14.25" customHeight="1">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row>
    <row r="419" ht="14.25" customHeight="1">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row>
    <row r="420" ht="14.25" customHeight="1">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row>
    <row r="421" ht="14.25" customHeight="1">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row>
    <row r="422" ht="14.25" customHeight="1">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row>
    <row r="423" ht="14.25" customHeight="1">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row>
    <row r="424" ht="14.25" customHeight="1">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row>
    <row r="425" ht="14.25" customHeight="1">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row>
    <row r="426" ht="14.25" customHeight="1">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row>
    <row r="427" ht="14.25" customHeight="1">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row>
    <row r="428" ht="14.25" customHeight="1">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row>
    <row r="429" ht="14.25" customHeight="1">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row>
    <row r="430" ht="14.25" customHeight="1">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row>
    <row r="431" ht="14.25" customHeight="1">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row>
    <row r="432" ht="14.25" customHeight="1">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row>
    <row r="433" ht="14.25" customHeight="1">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row>
    <row r="434" ht="14.25" customHeight="1">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row>
    <row r="435" ht="14.25" customHeight="1">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row>
    <row r="436" ht="14.25" customHeight="1">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row>
    <row r="437" ht="14.25" customHeight="1">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row>
    <row r="438" ht="14.25" customHeight="1">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row>
    <row r="439" ht="14.25" customHeight="1">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row>
    <row r="440" ht="14.25" customHeight="1">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row>
    <row r="441" ht="14.25" customHeight="1">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row>
    <row r="442" ht="14.25" customHeight="1">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row>
    <row r="443" ht="14.25" customHeight="1">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row>
    <row r="444" ht="14.25" customHeight="1">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row>
    <row r="445" ht="14.25" customHeight="1">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row>
    <row r="446" ht="14.25" customHeight="1">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row>
    <row r="447" ht="14.25" customHeight="1">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row>
    <row r="448" ht="14.25" customHeight="1">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row>
    <row r="449" ht="14.25" customHeight="1">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row>
    <row r="450" ht="14.25" customHeight="1">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row>
    <row r="451" ht="14.25" customHeight="1">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row>
    <row r="452" ht="14.25" customHeight="1">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row>
    <row r="453" ht="14.25" customHeight="1">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row>
    <row r="454" ht="14.25" customHeight="1">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row>
    <row r="455" ht="14.25" customHeight="1">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row>
    <row r="456" ht="14.25" customHeight="1">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row>
    <row r="457" ht="14.25" customHeight="1">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row>
    <row r="458" ht="14.25" customHeight="1">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row>
    <row r="459" ht="14.25" customHeight="1">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row>
    <row r="460" ht="14.25" customHeight="1">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row>
    <row r="461" ht="14.25" customHeight="1">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row>
    <row r="462" ht="14.25" customHeight="1">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row>
    <row r="463" ht="14.25" customHeight="1">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row>
    <row r="464" ht="14.25" customHeight="1">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row>
    <row r="465" ht="14.25" customHeight="1">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row>
    <row r="466" ht="14.25" customHeight="1">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row>
    <row r="467" ht="14.25" customHeight="1">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row>
    <row r="468" ht="14.25" customHeight="1">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row>
    <row r="469" ht="14.25" customHeight="1">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row>
    <row r="470" ht="14.25" customHeight="1">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row>
    <row r="471" ht="14.25" customHeight="1">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row>
    <row r="472" ht="14.25" customHeight="1">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row>
    <row r="473" ht="14.25" customHeight="1">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row>
    <row r="474" ht="14.25" customHeight="1">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row>
    <row r="475" ht="14.25" customHeight="1">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row>
    <row r="476" ht="14.25" customHeight="1">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row>
    <row r="477" ht="14.25" customHeight="1">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row>
    <row r="478" ht="14.25" customHeight="1">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row>
    <row r="479" ht="14.25" customHeight="1">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row>
    <row r="480" ht="14.25" customHeight="1">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row>
    <row r="481" ht="14.25" customHeight="1">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row>
    <row r="482" ht="14.25" customHeight="1">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row>
    <row r="483" ht="14.25" customHeight="1">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row>
    <row r="484" ht="14.25" customHeight="1">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row>
    <row r="485" ht="14.25" customHeight="1">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row>
    <row r="486" ht="14.25" customHeight="1">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row>
    <row r="487" ht="14.25" customHeight="1">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row>
    <row r="488" ht="14.25" customHeight="1">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row>
    <row r="489" ht="14.25" customHeight="1">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row>
    <row r="490" ht="14.25" customHeight="1">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row>
    <row r="491" ht="14.25" customHeight="1">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row>
    <row r="492" ht="14.25" customHeight="1">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row>
    <row r="493" ht="14.25" customHeight="1">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row>
    <row r="494" ht="14.25" customHeight="1">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row>
    <row r="495" ht="14.25" customHeight="1">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row>
    <row r="496" ht="14.25" customHeight="1">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row>
    <row r="497" ht="14.25" customHeight="1">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row>
    <row r="498" ht="14.25" customHeight="1">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row>
    <row r="499" ht="14.25" customHeight="1">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row>
    <row r="500" ht="14.25" customHeight="1">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row>
    <row r="501" ht="14.25" customHeight="1">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row>
    <row r="502" ht="14.25" customHeight="1">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row>
    <row r="503" ht="14.25" customHeight="1">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row>
    <row r="504" ht="14.25" customHeight="1">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row>
    <row r="505" ht="14.25" customHeight="1">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row>
    <row r="506" ht="14.25" customHeight="1">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row>
    <row r="507" ht="14.25" customHeight="1">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row>
    <row r="508" ht="14.25" customHeight="1">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row>
    <row r="509" ht="14.25" customHeight="1">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row>
    <row r="510" ht="14.25" customHeight="1">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row>
    <row r="511" ht="14.25" customHeight="1">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row>
    <row r="512" ht="14.25" customHeight="1">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row>
    <row r="513" ht="14.25" customHeight="1">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row>
    <row r="514" ht="14.25" customHeight="1">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row>
    <row r="515" ht="14.25" customHeight="1">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row>
    <row r="516" ht="14.25" customHeight="1">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row>
    <row r="517" ht="14.25" customHeight="1">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row>
    <row r="518" ht="14.25" customHeight="1">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row>
    <row r="519" ht="14.25" customHeight="1">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row>
    <row r="520" ht="14.25" customHeight="1">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row>
    <row r="521" ht="14.25" customHeight="1">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row>
    <row r="522" ht="14.25" customHeight="1">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row>
    <row r="523" ht="14.25" customHeight="1">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row>
    <row r="524" ht="14.25" customHeight="1">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row>
    <row r="525" ht="14.25" customHeight="1">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row>
    <row r="526" ht="14.25" customHeight="1">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row>
    <row r="527" ht="14.25" customHeight="1">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row>
    <row r="528" ht="14.25" customHeight="1">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row>
    <row r="529" ht="14.25" customHeight="1">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row>
    <row r="530" ht="14.25" customHeight="1">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row>
    <row r="531" ht="14.25" customHeight="1">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row>
    <row r="532" ht="14.25" customHeight="1">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row>
    <row r="533" ht="14.25" customHeight="1">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row>
    <row r="534" ht="14.25" customHeight="1">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row>
    <row r="535" ht="14.25" customHeight="1">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row>
    <row r="536" ht="14.25" customHeight="1">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row>
    <row r="537" ht="14.25" customHeight="1">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row>
    <row r="538" ht="14.25" customHeight="1">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row>
    <row r="539" ht="14.25" customHeight="1">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row>
    <row r="540" ht="14.25" customHeight="1">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row>
    <row r="541" ht="14.25" customHeight="1">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row>
    <row r="542" ht="14.25" customHeight="1">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row>
    <row r="543" ht="14.25" customHeight="1">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row>
    <row r="544" ht="14.25" customHeight="1">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row>
    <row r="545" ht="14.25" customHeight="1">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row>
    <row r="546" ht="14.25" customHeight="1">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row>
    <row r="547" ht="14.25" customHeight="1">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row>
    <row r="548" ht="14.25" customHeight="1">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row>
    <row r="549" ht="14.25" customHeight="1">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row>
    <row r="550" ht="14.25" customHeight="1">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row>
    <row r="551" ht="14.25" customHeight="1">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row>
    <row r="552" ht="14.25" customHeight="1">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row>
    <row r="553" ht="14.25" customHeight="1">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row>
    <row r="554" ht="14.25" customHeight="1">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row>
    <row r="555" ht="14.25" customHeight="1">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row>
    <row r="556" ht="14.25" customHeight="1">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row>
    <row r="557" ht="14.25" customHeight="1">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row>
    <row r="558" ht="14.25" customHeight="1">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row>
    <row r="559" ht="14.25" customHeight="1">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row>
    <row r="560" ht="14.25" customHeight="1">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row>
    <row r="561" ht="14.25" customHeight="1">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row>
    <row r="562" ht="14.25" customHeight="1">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row>
    <row r="563" ht="14.25" customHeight="1">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row>
    <row r="564" ht="14.25" customHeight="1">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row>
    <row r="565" ht="14.25" customHeight="1">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row>
    <row r="566" ht="14.25" customHeight="1">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row>
    <row r="567" ht="14.25" customHeight="1">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row>
    <row r="568" ht="14.25" customHeight="1">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row>
    <row r="569" ht="14.25" customHeight="1">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row>
    <row r="570" ht="14.25" customHeight="1">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row>
    <row r="571" ht="14.25" customHeight="1">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row>
    <row r="572" ht="14.25" customHeight="1">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row>
    <row r="573" ht="14.25" customHeight="1">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row>
    <row r="574" ht="14.25" customHeight="1">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row>
    <row r="575" ht="14.25" customHeight="1">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row>
    <row r="576" ht="14.25" customHeight="1">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row>
    <row r="577" ht="14.25" customHeight="1">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row>
    <row r="578" ht="14.25" customHeight="1">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row>
    <row r="579" ht="14.25" customHeight="1">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row>
    <row r="580" ht="14.25" customHeight="1">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row>
    <row r="581" ht="14.25" customHeight="1">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row>
    <row r="582" ht="14.25" customHeight="1">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row>
    <row r="583" ht="14.25" customHeight="1">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row>
    <row r="584" ht="14.25" customHeight="1">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row>
    <row r="585" ht="14.25" customHeight="1">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row>
    <row r="586" ht="14.25" customHeight="1">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row>
    <row r="587" ht="14.25" customHeight="1">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row>
    <row r="588" ht="14.25" customHeight="1">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row>
    <row r="589" ht="14.25" customHeight="1">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row>
    <row r="590" ht="14.25" customHeight="1">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row>
    <row r="591" ht="14.25" customHeight="1">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row>
    <row r="592" ht="14.25" customHeight="1">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row>
    <row r="593" ht="14.25" customHeight="1">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row>
    <row r="594" ht="14.25" customHeight="1">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row>
    <row r="595" ht="14.25" customHeight="1">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row>
    <row r="596" ht="14.25" customHeight="1">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row>
    <row r="597" ht="14.25" customHeight="1">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row>
    <row r="598" ht="14.25" customHeight="1">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row>
    <row r="599" ht="14.25" customHeight="1">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row>
    <row r="600" ht="14.25" customHeight="1">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row>
    <row r="601" ht="14.25" customHeight="1">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row>
    <row r="602" ht="14.25" customHeight="1">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row>
    <row r="603" ht="14.25" customHeight="1">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row>
    <row r="604" ht="14.25" customHeight="1">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row>
    <row r="605" ht="14.25" customHeight="1">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row>
    <row r="606" ht="14.25" customHeight="1">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row>
    <row r="607" ht="14.25" customHeight="1">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row>
    <row r="608" ht="14.25" customHeight="1">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row>
    <row r="609" ht="14.25" customHeight="1">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row>
    <row r="610" ht="14.25" customHeight="1">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row>
    <row r="611" ht="14.25" customHeight="1">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row>
    <row r="612" ht="14.25" customHeight="1">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row>
    <row r="613" ht="14.25" customHeight="1">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row>
    <row r="614" ht="14.25" customHeight="1">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row>
    <row r="615" ht="14.25" customHeight="1">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row>
    <row r="616" ht="14.25" customHeight="1">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row>
    <row r="617" ht="14.25" customHeight="1">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row>
    <row r="618" ht="14.25" customHeight="1">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row>
    <row r="619" ht="14.25" customHeight="1">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row>
    <row r="620" ht="14.25" customHeight="1">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row>
    <row r="621" ht="14.25" customHeight="1">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row>
    <row r="622" ht="14.25" customHeight="1">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row>
    <row r="623" ht="14.25" customHeight="1">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row>
    <row r="624" ht="14.25" customHeight="1">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row>
    <row r="625" ht="14.25" customHeight="1">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row>
    <row r="626" ht="14.25" customHeight="1">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row>
    <row r="627" ht="14.25" customHeight="1">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row>
    <row r="628" ht="14.25" customHeight="1">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row>
    <row r="629" ht="14.25" customHeight="1">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row>
    <row r="630" ht="14.25" customHeight="1">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row>
    <row r="631" ht="14.25" customHeight="1">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row>
    <row r="632" ht="14.25" customHeight="1">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row>
    <row r="633" ht="14.25" customHeight="1">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row>
    <row r="634" ht="14.25" customHeight="1">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row>
    <row r="635" ht="14.25" customHeight="1">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row>
    <row r="636" ht="14.25" customHeight="1">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row>
    <row r="637" ht="14.25" customHeight="1">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row>
    <row r="638" ht="14.25" customHeight="1">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row>
    <row r="639" ht="14.25" customHeight="1">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row>
    <row r="640" ht="14.25" customHeight="1">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row>
    <row r="641" ht="14.25" customHeight="1">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row>
    <row r="642" ht="14.25" customHeight="1">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row>
    <row r="643" ht="14.25" customHeight="1">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row>
    <row r="644" ht="14.25" customHeight="1">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row>
    <row r="645" ht="14.25" customHeight="1">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row>
    <row r="646" ht="14.25" customHeight="1">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row>
    <row r="647" ht="14.25" customHeight="1">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row>
    <row r="648" ht="14.25" customHeight="1">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row>
    <row r="649" ht="14.25" customHeight="1">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row>
    <row r="650" ht="14.25" customHeight="1">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row>
    <row r="651" ht="14.25" customHeight="1">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row>
    <row r="652" ht="14.25" customHeight="1">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row>
    <row r="653" ht="14.25" customHeight="1">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row>
    <row r="654" ht="14.25" customHeight="1">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row>
    <row r="655" ht="14.25" customHeight="1">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row>
    <row r="656" ht="14.25" customHeight="1">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row>
    <row r="657" ht="14.25" customHeight="1">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row>
    <row r="658" ht="14.25" customHeight="1">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row>
    <row r="659" ht="14.25" customHeight="1">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row>
    <row r="660" ht="14.25" customHeight="1">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row>
    <row r="661" ht="14.25" customHeight="1">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row>
    <row r="662" ht="14.25" customHeight="1">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row>
    <row r="663" ht="14.25" customHeight="1">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row>
    <row r="664" ht="14.25" customHeight="1">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row>
    <row r="665" ht="14.25" customHeight="1">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row>
    <row r="666" ht="14.25" customHeight="1">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row>
    <row r="667" ht="14.25" customHeight="1">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row>
    <row r="668" ht="14.25" customHeight="1">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row>
    <row r="669" ht="14.25" customHeight="1">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row>
    <row r="670" ht="14.25" customHeight="1">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row>
    <row r="671" ht="14.25" customHeight="1">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row>
    <row r="672" ht="14.25" customHeight="1">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row>
    <row r="673" ht="14.25" customHeight="1">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row>
    <row r="674" ht="14.25" customHeight="1">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row>
    <row r="675" ht="14.25" customHeight="1">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row>
    <row r="676" ht="14.25" customHeight="1">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row>
    <row r="677" ht="14.25" customHeight="1">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row>
    <row r="678" ht="14.25" customHeight="1">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row>
    <row r="679" ht="14.25" customHeight="1">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row>
    <row r="680" ht="14.25" customHeight="1">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row>
    <row r="681" ht="14.25" customHeight="1">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row>
    <row r="682" ht="14.25" customHeight="1">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row>
    <row r="683" ht="14.25" customHeight="1">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row>
    <row r="684" ht="14.25" customHeight="1">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row>
    <row r="685" ht="14.25" customHeight="1">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row>
    <row r="686" ht="14.25" customHeight="1">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row>
    <row r="687" ht="14.25" customHeight="1">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row>
    <row r="688" ht="14.25" customHeight="1">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row>
    <row r="689" ht="14.25" customHeight="1">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row>
    <row r="690" ht="14.25" customHeight="1">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row>
    <row r="691" ht="14.25" customHeight="1">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row>
    <row r="692" ht="14.25" customHeight="1">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row>
    <row r="693" ht="14.25" customHeight="1">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row>
    <row r="694" ht="14.25" customHeight="1">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row>
    <row r="695" ht="14.25" customHeight="1">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row>
    <row r="696" ht="14.25" customHeight="1">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row>
    <row r="697" ht="14.25" customHeight="1">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row>
    <row r="698" ht="14.25" customHeight="1">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row>
    <row r="699" ht="14.25" customHeight="1">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row>
    <row r="700" ht="14.25" customHeight="1">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row>
    <row r="701" ht="14.25" customHeight="1">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row>
    <row r="702" ht="14.25" customHeight="1">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row>
    <row r="703" ht="14.25" customHeight="1">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row>
    <row r="704" ht="14.25" customHeight="1">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row>
    <row r="705" ht="14.25" customHeight="1">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row>
    <row r="706" ht="14.25" customHeight="1">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row>
    <row r="707" ht="14.25" customHeight="1">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row>
    <row r="708" ht="14.25" customHeight="1">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row>
    <row r="709" ht="14.25" customHeight="1">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row>
    <row r="710" ht="14.25" customHeight="1">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row>
    <row r="711" ht="14.25" customHeight="1">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row>
    <row r="712" ht="14.25" customHeight="1">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row>
    <row r="713" ht="14.25" customHeight="1">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row>
    <row r="714" ht="14.25" customHeight="1">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row>
    <row r="715" ht="14.25" customHeight="1">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row>
    <row r="716" ht="14.25" customHeight="1">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row>
    <row r="717" ht="14.25" customHeight="1">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row>
    <row r="718" ht="14.25" customHeight="1">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row>
    <row r="719" ht="14.25" customHeight="1">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row>
    <row r="720" ht="14.25" customHeight="1">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row>
    <row r="721" ht="14.25" customHeight="1">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row>
    <row r="722" ht="14.25" customHeight="1">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row>
    <row r="723" ht="14.25" customHeight="1">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row>
    <row r="724" ht="14.25" customHeight="1">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row>
    <row r="725" ht="14.25" customHeight="1">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row>
    <row r="726" ht="14.25" customHeight="1">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row>
    <row r="727" ht="14.25" customHeight="1">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row>
    <row r="728" ht="14.25" customHeight="1">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row>
    <row r="729" ht="14.25" customHeight="1">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row>
    <row r="730" ht="14.25" customHeight="1">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row>
    <row r="731" ht="14.25" customHeight="1">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row>
    <row r="732" ht="14.25" customHeight="1">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row>
    <row r="733" ht="14.25" customHeight="1">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row>
    <row r="734" ht="14.25" customHeight="1">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row>
    <row r="735" ht="14.25" customHeight="1">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row>
    <row r="736" ht="14.25" customHeight="1">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row>
    <row r="737" ht="14.25" customHeight="1">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row>
    <row r="738" ht="14.25" customHeight="1">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row>
    <row r="739" ht="14.25" customHeight="1">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row>
    <row r="740" ht="14.25" customHeight="1">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row>
    <row r="741" ht="14.25" customHeight="1">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row>
    <row r="742" ht="14.25" customHeight="1">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row>
    <row r="743" ht="14.25" customHeight="1">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row>
    <row r="744" ht="14.25" customHeight="1">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row>
    <row r="745" ht="14.25" customHeight="1">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row>
    <row r="746" ht="14.25" customHeight="1">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row>
    <row r="747" ht="14.25" customHeight="1">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row>
    <row r="748" ht="14.25" customHeight="1">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row>
    <row r="749" ht="14.25" customHeight="1">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row>
    <row r="750" ht="14.25" customHeight="1">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row>
    <row r="751" ht="14.25" customHeight="1">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row>
    <row r="752" ht="14.25" customHeight="1">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row>
    <row r="753" ht="14.25" customHeight="1">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row>
    <row r="754" ht="14.25" customHeight="1">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row>
    <row r="755" ht="14.25" customHeight="1">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row>
    <row r="756" ht="14.25" customHeight="1">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row>
    <row r="757" ht="14.25" customHeight="1">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row>
    <row r="758" ht="14.25" customHeight="1">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row>
    <row r="759" ht="14.25" customHeight="1">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row>
    <row r="760" ht="14.25" customHeight="1">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row>
    <row r="761" ht="14.25" customHeight="1">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row>
    <row r="762" ht="14.25" customHeight="1">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row>
    <row r="763" ht="14.25" customHeight="1">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row>
    <row r="764" ht="14.25" customHeight="1">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row>
    <row r="765" ht="14.25" customHeight="1">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row>
    <row r="766" ht="14.25" customHeight="1">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row>
    <row r="767" ht="14.25" customHeight="1">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row>
    <row r="768" ht="14.25" customHeight="1">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row>
    <row r="769" ht="14.25" customHeight="1">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row>
    <row r="770" ht="14.25" customHeight="1">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row>
    <row r="771" ht="14.25" customHeight="1">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row>
    <row r="772" ht="14.25" customHeight="1">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row>
    <row r="773" ht="14.25" customHeight="1">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row>
    <row r="774" ht="14.25" customHeight="1">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row>
    <row r="775" ht="14.25" customHeight="1">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row>
    <row r="776" ht="14.25" customHeight="1">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row>
    <row r="777" ht="14.25" customHeight="1">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row>
    <row r="778" ht="14.25" customHeight="1">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row>
    <row r="779" ht="14.25" customHeight="1">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row>
    <row r="780" ht="14.25" customHeight="1">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row>
    <row r="781" ht="14.25" customHeight="1">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row>
    <row r="782" ht="14.25" customHeight="1">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row>
    <row r="783" ht="14.25" customHeight="1">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row>
    <row r="784" ht="14.25" customHeight="1">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row>
    <row r="785" ht="14.25" customHeight="1">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row>
    <row r="786" ht="14.25" customHeight="1">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row>
    <row r="787" ht="14.25" customHeight="1">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row>
    <row r="788" ht="14.25" customHeight="1">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row>
    <row r="789" ht="14.25" customHeight="1">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row>
    <row r="790" ht="14.25" customHeight="1">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row>
    <row r="791" ht="14.25" customHeight="1">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row>
    <row r="792" ht="14.25" customHeight="1">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row>
    <row r="793" ht="14.25" customHeight="1">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row>
    <row r="794" ht="14.25" customHeight="1">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row>
    <row r="795" ht="14.25" customHeight="1">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row>
    <row r="796" ht="14.25" customHeight="1">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row>
    <row r="797" ht="14.25" customHeight="1">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row>
    <row r="798" ht="14.25" customHeight="1">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row>
    <row r="799" ht="14.25" customHeight="1">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row>
    <row r="800" ht="14.25" customHeight="1">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row>
    <row r="801" ht="14.25" customHeight="1">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row>
    <row r="802" ht="14.25" customHeight="1">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row>
    <row r="803" ht="14.25" customHeight="1">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row>
    <row r="804" ht="14.25" customHeight="1">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row>
    <row r="805" ht="14.25" customHeight="1">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row>
    <row r="806" ht="14.25" customHeight="1">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row>
    <row r="807" ht="14.25" customHeight="1">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row>
    <row r="808" ht="14.25" customHeight="1">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row>
    <row r="809" ht="14.25" customHeight="1">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row>
    <row r="810" ht="14.25" customHeight="1">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row>
    <row r="811" ht="14.25" customHeight="1">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row>
    <row r="812" ht="14.25" customHeight="1">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row>
    <row r="813" ht="14.25" customHeight="1">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row>
    <row r="814" ht="14.25" customHeight="1">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row>
    <row r="815" ht="14.25" customHeight="1">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row>
    <row r="816" ht="14.25" customHeight="1">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row>
    <row r="817" ht="14.25" customHeight="1">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row>
    <row r="818" ht="14.25" customHeight="1">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row>
    <row r="819" ht="14.25" customHeight="1">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row>
    <row r="820" ht="14.25" customHeight="1">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row>
    <row r="821" ht="14.25" customHeight="1">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row>
    <row r="822" ht="14.25" customHeight="1">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row>
    <row r="823" ht="14.25" customHeight="1">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row>
    <row r="824" ht="14.25" customHeight="1">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row>
    <row r="825" ht="14.25" customHeight="1">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row>
    <row r="826" ht="14.25" customHeight="1">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row>
    <row r="827" ht="14.25" customHeight="1">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row>
    <row r="828" ht="14.25" customHeight="1">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row>
    <row r="829" ht="14.25" customHeight="1">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row>
    <row r="830" ht="14.25" customHeight="1">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row>
    <row r="831" ht="14.25" customHeight="1">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row>
    <row r="832" ht="14.25" customHeight="1">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row>
    <row r="833" ht="14.25" customHeight="1">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row>
    <row r="834" ht="14.25" customHeight="1">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row>
    <row r="835" ht="14.25" customHeight="1">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row>
    <row r="836" ht="14.25" customHeight="1">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row>
    <row r="837" ht="14.25" customHeight="1">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row>
    <row r="838" ht="14.25" customHeight="1">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row>
    <row r="839" ht="14.25" customHeight="1">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row>
    <row r="840" ht="14.25" customHeight="1">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row>
    <row r="841" ht="14.25" customHeight="1">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row>
    <row r="842" ht="14.25" customHeight="1">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row>
    <row r="843" ht="14.25" customHeight="1">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row>
    <row r="844" ht="14.25" customHeight="1">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row>
    <row r="845" ht="14.25" customHeight="1">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row>
    <row r="846" ht="14.25" customHeight="1">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row>
    <row r="847" ht="14.25" customHeight="1">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row>
    <row r="848" ht="14.25" customHeight="1">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row>
    <row r="849" ht="14.25" customHeight="1">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row>
    <row r="850" ht="14.25" customHeight="1">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row>
    <row r="851" ht="14.25" customHeight="1">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row>
    <row r="852" ht="14.25" customHeight="1">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row>
    <row r="853" ht="14.25" customHeight="1">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row>
    <row r="854" ht="14.25" customHeight="1">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row>
    <row r="855" ht="14.25" customHeight="1">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row>
    <row r="856" ht="14.25" customHeight="1">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row>
    <row r="857" ht="14.25" customHeight="1">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row>
    <row r="858" ht="14.25" customHeight="1">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row>
    <row r="859" ht="14.25" customHeight="1">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row>
    <row r="860" ht="14.25" customHeight="1">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row>
    <row r="861" ht="14.25" customHeight="1">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row>
    <row r="862" ht="14.25" customHeight="1">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row>
    <row r="863" ht="14.25" customHeight="1">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row>
    <row r="864" ht="14.25" customHeight="1">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row>
    <row r="865" ht="14.25" customHeight="1">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row>
    <row r="866" ht="14.25" customHeight="1">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row>
    <row r="867" ht="14.25" customHeight="1">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row>
    <row r="868" ht="14.25" customHeight="1">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row>
    <row r="869" ht="14.25" customHeight="1">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row>
    <row r="870" ht="14.25" customHeight="1">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row>
    <row r="871" ht="14.25" customHeight="1">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row>
    <row r="872" ht="14.25" customHeight="1">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row>
    <row r="873" ht="14.25" customHeight="1">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row>
    <row r="874" ht="14.25" customHeight="1">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row>
    <row r="875" ht="14.25" customHeight="1">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row>
    <row r="876" ht="14.25" customHeight="1">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row>
    <row r="877" ht="14.25" customHeight="1">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row>
    <row r="878" ht="14.25" customHeight="1">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row>
    <row r="879" ht="14.25" customHeight="1">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row>
    <row r="880" ht="14.25" customHeight="1">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row>
    <row r="881" ht="14.25" customHeight="1">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row>
    <row r="882" ht="14.25" customHeight="1">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row>
    <row r="883" ht="14.25" customHeight="1">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row>
    <row r="884" ht="14.25" customHeight="1">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row>
    <row r="885" ht="14.25" customHeight="1">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row>
    <row r="886" ht="14.25" customHeight="1">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row>
    <row r="887" ht="14.25" customHeight="1">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row>
    <row r="888" ht="14.25" customHeight="1">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row>
    <row r="889" ht="14.25" customHeight="1">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row>
    <row r="890" ht="14.25" customHeight="1">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row>
    <row r="891" ht="14.25" customHeight="1">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row>
    <row r="892" ht="14.25" customHeight="1">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row>
    <row r="893" ht="14.25" customHeight="1">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row>
    <row r="894" ht="14.25" customHeight="1">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row>
    <row r="895" ht="14.25" customHeight="1">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row>
    <row r="896" ht="14.25" customHeight="1">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row>
    <row r="897" ht="14.25" customHeight="1">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row>
    <row r="898" ht="14.25" customHeight="1">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row>
    <row r="899" ht="14.25" customHeight="1">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row>
    <row r="900" ht="14.25" customHeight="1">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row>
    <row r="901" ht="14.25" customHeight="1">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row>
    <row r="902" ht="14.25" customHeight="1">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row>
    <row r="903" ht="14.25" customHeight="1">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row>
    <row r="904" ht="14.25" customHeight="1">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row>
    <row r="905" ht="14.25" customHeight="1">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row>
    <row r="906" ht="14.25" customHeight="1">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row>
    <row r="907" ht="14.25" customHeight="1">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row>
    <row r="908" ht="14.25" customHeight="1">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row>
    <row r="909" ht="14.25" customHeight="1">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row>
    <row r="910" ht="14.25" customHeight="1">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row>
    <row r="911" ht="14.25" customHeight="1">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row>
    <row r="912" ht="14.25" customHeight="1">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row>
    <row r="913" ht="14.25" customHeight="1">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row>
    <row r="914" ht="14.25" customHeight="1">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row>
    <row r="915" ht="14.25" customHeight="1">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row>
    <row r="916" ht="14.25" customHeight="1">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row>
    <row r="917" ht="14.25" customHeight="1">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row>
    <row r="918" ht="14.25" customHeight="1">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row>
    <row r="919" ht="14.25" customHeight="1">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row>
    <row r="920" ht="14.25" customHeight="1">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row>
    <row r="921" ht="14.25" customHeight="1">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row>
    <row r="922" ht="14.25" customHeight="1">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row>
    <row r="923" ht="14.25" customHeight="1">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row>
    <row r="924" ht="14.25" customHeight="1">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row>
    <row r="925" ht="14.25" customHeight="1">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row>
    <row r="926" ht="14.25" customHeight="1">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row>
    <row r="927" ht="14.25" customHeight="1">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row>
    <row r="928" ht="14.25" customHeight="1">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row>
    <row r="929" ht="14.25" customHeight="1">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row>
    <row r="930" ht="14.25" customHeight="1">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row>
    <row r="931" ht="14.25" customHeight="1">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row>
    <row r="932" ht="14.25" customHeight="1">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row>
    <row r="933" ht="14.25" customHeight="1">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row>
    <row r="934" ht="14.25" customHeight="1">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row>
    <row r="935" ht="14.25" customHeight="1">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row>
    <row r="936" ht="14.25" customHeight="1">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row>
    <row r="937" ht="14.25" customHeight="1">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row>
    <row r="938" ht="14.25" customHeight="1">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row>
    <row r="939" ht="14.25" customHeight="1">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row>
    <row r="940" ht="14.25" customHeight="1">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row>
    <row r="941" ht="14.25" customHeight="1">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row>
    <row r="942" ht="14.25" customHeight="1">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row>
    <row r="943" ht="14.25" customHeight="1">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row>
    <row r="944" ht="14.25" customHeight="1">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row>
    <row r="945" ht="14.25" customHeight="1">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row>
    <row r="946" ht="14.25" customHeight="1">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row>
    <row r="947" ht="14.25" customHeight="1">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row>
    <row r="948" ht="14.25" customHeight="1">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row>
    <row r="949" ht="14.25" customHeight="1">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row>
    <row r="950" ht="14.25" customHeight="1">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row>
    <row r="951" ht="14.25" customHeight="1">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row>
    <row r="952" ht="14.25" customHeight="1">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row>
    <row r="953" ht="14.25" customHeight="1">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row>
    <row r="954" ht="14.25" customHeight="1">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row>
    <row r="955" ht="14.25" customHeight="1">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row>
    <row r="956" ht="14.25" customHeight="1">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row>
    <row r="957" ht="14.25" customHeight="1">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row>
    <row r="958" ht="14.25" customHeight="1">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row>
    <row r="959" ht="14.25" customHeight="1">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row>
    <row r="960" ht="14.25" customHeight="1">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row>
    <row r="961" ht="14.25" customHeight="1">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row>
    <row r="962" ht="14.25" customHeight="1">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row>
    <row r="963" ht="14.25" customHeight="1">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row>
    <row r="964" ht="14.25" customHeight="1">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row>
    <row r="965" ht="14.25" customHeight="1">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row>
    <row r="966" ht="14.25" customHeight="1">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row>
    <row r="967" ht="14.25" customHeight="1">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row>
    <row r="968" ht="14.25" customHeight="1">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row>
    <row r="969" ht="14.25" customHeight="1">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row>
    <row r="970" ht="14.25" customHeight="1">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row>
    <row r="971" ht="14.25" customHeight="1">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row>
    <row r="972" ht="14.25" customHeight="1">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row>
    <row r="973" ht="14.25" customHeight="1">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row>
    <row r="974" ht="14.25" customHeight="1">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row>
    <row r="975" ht="14.25" customHeight="1">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row>
    <row r="976" ht="14.25" customHeight="1">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row>
    <row r="977" ht="14.25" customHeight="1">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row>
    <row r="978" ht="14.25" customHeight="1">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row>
    <row r="979" ht="14.25" customHeight="1">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row>
    <row r="980" ht="14.25" customHeight="1">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row>
    <row r="981" ht="14.25" customHeight="1">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row>
    <row r="982" ht="14.25" customHeight="1">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row>
    <row r="983" ht="14.25" customHeight="1">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row>
    <row r="984" ht="14.25" customHeight="1">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row>
    <row r="985" ht="14.25" customHeight="1">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row>
    <row r="986" ht="14.25" customHeight="1">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row>
    <row r="987" ht="14.25" customHeight="1">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row>
    <row r="988" ht="14.25" customHeight="1">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row>
    <row r="989" ht="14.25" customHeight="1">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row>
    <row r="990" ht="14.25" customHeight="1">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row>
    <row r="991" ht="14.25" customHeight="1">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row>
    <row r="992" ht="14.25" customHeight="1">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row>
    <row r="993" ht="14.25" customHeight="1">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row>
    <row r="994" ht="14.25" customHeight="1">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row>
    <row r="995" ht="14.25" customHeight="1">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row>
    <row r="996" ht="14.25" customHeight="1">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row>
    <row r="997" ht="14.25" customHeight="1">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row>
    <row r="998" ht="14.25" customHeight="1">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row>
    <row r="999" ht="14.25" customHeight="1">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row>
    <row r="1000" ht="14.25" customHeight="1">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row>
  </sheetData>
  <mergeCells count="10">
    <mergeCell ref="E14:F14"/>
    <mergeCell ref="A25:H25"/>
    <mergeCell ref="G26:H26"/>
    <mergeCell ref="E4:F4"/>
    <mergeCell ref="E5:F5"/>
    <mergeCell ref="E6:F6"/>
    <mergeCell ref="E7:F7"/>
    <mergeCell ref="E8:F8"/>
    <mergeCell ref="E9:F9"/>
    <mergeCell ref="E12:F12"/>
  </mergeCells>
  <printOptions horizontalCentered="1"/>
  <pageMargins bottom="0.75" footer="0.0" header="0.0" left="0.25" right="0.25" top="0.75"/>
  <pageSetup fitToHeight="0" orientation="portrait"/>
  <headerFooter>
    <oddFooter>&amp;C&amp;P/</oddFooter>
  </headerFooter>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fitToPage="1"/>
  </sheetPr>
  <sheetViews>
    <sheetView workbookViewId="0">
      <pane ySplit="16.0" topLeftCell="A17" activePane="bottomLeft" state="frozen"/>
      <selection activeCell="B18" sqref="B18" pane="bottomLeft"/>
    </sheetView>
  </sheetViews>
  <sheetFormatPr customHeight="1" defaultColWidth="12.63" defaultRowHeight="15.0"/>
  <cols>
    <col customWidth="1" min="1" max="1" width="7.38"/>
    <col customWidth="1" min="2" max="2" width="8.38"/>
    <col customWidth="1" min="3" max="3" width="11.38"/>
    <col customWidth="1" min="4" max="4" width="28.63"/>
    <col customWidth="1" min="5" max="5" width="22.38"/>
    <col customWidth="1" min="6" max="6" width="13.5"/>
    <col customWidth="1" min="7" max="7" width="8.5"/>
    <col customWidth="1" min="8" max="8" width="18.38"/>
    <col customWidth="1" min="9" max="9" width="10.63"/>
    <col customWidth="1" min="10" max="10" width="1.38"/>
    <col customWidth="1" min="11" max="11" width="11.0"/>
    <col customWidth="1" min="12" max="12" width="20.63"/>
    <col customWidth="1" min="13" max="26" width="11.5"/>
  </cols>
  <sheetData>
    <row r="1" ht="45.0" customHeight="1">
      <c r="A1" s="1"/>
      <c r="B1" s="2"/>
      <c r="C1" s="2"/>
      <c r="D1" s="2"/>
      <c r="E1" s="2"/>
      <c r="F1" s="2"/>
      <c r="G1" s="2"/>
      <c r="H1" s="2"/>
      <c r="I1" s="54"/>
      <c r="J1" s="55"/>
      <c r="K1" s="55"/>
      <c r="L1" s="3"/>
      <c r="M1" s="3"/>
      <c r="N1" s="3"/>
      <c r="O1" s="3"/>
      <c r="P1" s="3"/>
      <c r="Q1" s="3"/>
      <c r="R1" s="3"/>
      <c r="S1" s="3"/>
      <c r="T1" s="3"/>
      <c r="U1" s="3"/>
      <c r="V1" s="3"/>
      <c r="W1" s="3"/>
      <c r="X1" s="3"/>
      <c r="Y1" s="3"/>
      <c r="Z1" s="3"/>
    </row>
    <row r="2" ht="6.75" customHeight="1">
      <c r="A2" s="4"/>
      <c r="B2" s="4"/>
      <c r="C2" s="4"/>
      <c r="D2" s="56"/>
      <c r="E2" s="56"/>
      <c r="F2" s="56"/>
      <c r="G2" s="4"/>
      <c r="H2" s="4"/>
      <c r="I2" s="57"/>
      <c r="J2" s="57"/>
      <c r="K2" s="57"/>
      <c r="L2" s="3"/>
      <c r="M2" s="3"/>
      <c r="N2" s="3"/>
      <c r="O2" s="3"/>
      <c r="P2" s="3"/>
      <c r="Q2" s="3"/>
      <c r="R2" s="3"/>
      <c r="S2" s="3"/>
      <c r="T2" s="3"/>
      <c r="U2" s="3"/>
      <c r="V2" s="3"/>
      <c r="W2" s="3"/>
      <c r="X2" s="3"/>
      <c r="Y2" s="3"/>
      <c r="Z2" s="3"/>
    </row>
    <row r="3" ht="15.0" customHeight="1">
      <c r="A3" s="5"/>
      <c r="B3" s="5"/>
      <c r="C3" s="5"/>
      <c r="D3" s="58"/>
      <c r="E3" s="5"/>
      <c r="F3" s="5"/>
      <c r="G3" s="5"/>
      <c r="H3" s="5"/>
      <c r="I3" s="59"/>
      <c r="J3" s="55"/>
      <c r="K3" s="55"/>
      <c r="L3" s="3"/>
      <c r="M3" s="3"/>
      <c r="N3" s="3"/>
      <c r="O3" s="3"/>
      <c r="P3" s="3"/>
      <c r="Q3" s="3"/>
      <c r="R3" s="3"/>
      <c r="S3" s="3"/>
      <c r="T3" s="3"/>
      <c r="U3" s="3"/>
      <c r="V3" s="3"/>
      <c r="W3" s="3"/>
      <c r="X3" s="3"/>
      <c r="Y3" s="3"/>
      <c r="Z3" s="3"/>
    </row>
    <row r="4" ht="22.5" customHeight="1">
      <c r="A4" s="6"/>
      <c r="B4" s="6"/>
      <c r="C4" s="6"/>
      <c r="D4" s="6"/>
      <c r="E4" s="60"/>
      <c r="F4" s="61"/>
      <c r="G4" s="50"/>
      <c r="H4" s="50"/>
      <c r="I4" s="22"/>
      <c r="J4" s="55"/>
      <c r="K4" s="62"/>
      <c r="L4" s="3"/>
      <c r="M4" s="3"/>
      <c r="N4" s="3"/>
      <c r="O4" s="3"/>
      <c r="P4" s="3"/>
      <c r="Q4" s="3"/>
      <c r="R4" s="3"/>
      <c r="S4" s="3"/>
      <c r="T4" s="3"/>
      <c r="U4" s="3"/>
      <c r="V4" s="3"/>
      <c r="W4" s="3"/>
      <c r="X4" s="3"/>
      <c r="Y4" s="3"/>
      <c r="Z4" s="3"/>
    </row>
    <row r="5" ht="18.0" customHeight="1">
      <c r="A5" s="9"/>
      <c r="B5" s="10"/>
      <c r="C5" s="11"/>
      <c r="D5" s="12"/>
      <c r="E5" s="63"/>
      <c r="F5" s="64"/>
      <c r="G5" s="50"/>
      <c r="H5" s="50"/>
      <c r="I5" s="22"/>
      <c r="J5" s="55"/>
      <c r="K5" s="65"/>
      <c r="L5" s="3"/>
      <c r="M5" s="3"/>
      <c r="N5" s="3"/>
      <c r="O5" s="3"/>
      <c r="P5" s="3"/>
      <c r="Q5" s="3"/>
      <c r="R5" s="3"/>
      <c r="S5" s="3"/>
      <c r="T5" s="3"/>
      <c r="U5" s="3"/>
      <c r="V5" s="3"/>
      <c r="W5" s="3"/>
      <c r="X5" s="3"/>
      <c r="Y5" s="3"/>
      <c r="Z5" s="3"/>
    </row>
    <row r="6" ht="21.0" customHeight="1">
      <c r="A6" s="3"/>
      <c r="B6" s="3"/>
      <c r="C6" s="3"/>
      <c r="D6" s="3"/>
      <c r="E6" s="14"/>
      <c r="J6" s="55"/>
      <c r="K6" s="55"/>
      <c r="L6" s="3"/>
      <c r="M6" s="3"/>
      <c r="N6" s="3"/>
      <c r="O6" s="3"/>
      <c r="P6" s="3"/>
      <c r="Q6" s="3"/>
      <c r="R6" s="3"/>
      <c r="S6" s="3"/>
      <c r="T6" s="3"/>
      <c r="U6" s="3"/>
      <c r="V6" s="3"/>
      <c r="W6" s="3"/>
      <c r="X6" s="3"/>
      <c r="Y6" s="3"/>
      <c r="Z6" s="3"/>
    </row>
    <row r="7" ht="18.75" customHeight="1">
      <c r="A7" s="3"/>
      <c r="B7" s="3"/>
      <c r="C7" s="3"/>
      <c r="D7" s="3"/>
      <c r="E7" s="60"/>
      <c r="F7" s="60"/>
      <c r="G7" s="66"/>
      <c r="H7" s="50"/>
      <c r="I7" s="22"/>
      <c r="J7" s="55"/>
      <c r="K7" s="55"/>
      <c r="L7" s="3"/>
      <c r="M7" s="3"/>
      <c r="N7" s="3"/>
      <c r="O7" s="3"/>
      <c r="P7" s="3"/>
      <c r="Q7" s="3"/>
      <c r="R7" s="3"/>
      <c r="S7" s="3"/>
      <c r="T7" s="3"/>
      <c r="U7" s="3"/>
      <c r="V7" s="3"/>
      <c r="W7" s="3"/>
      <c r="X7" s="3"/>
      <c r="Y7" s="3"/>
      <c r="Z7" s="3"/>
    </row>
    <row r="8" ht="14.25" customHeight="1">
      <c r="A8" s="3"/>
      <c r="B8" s="3"/>
      <c r="C8" s="3"/>
      <c r="D8" s="3"/>
      <c r="E8" s="67"/>
      <c r="F8" s="68"/>
      <c r="G8" s="69"/>
      <c r="H8" s="50"/>
      <c r="I8" s="22"/>
      <c r="J8" s="55"/>
      <c r="K8" s="55"/>
      <c r="L8" s="3"/>
      <c r="M8" s="3"/>
      <c r="N8" s="3"/>
      <c r="O8" s="3"/>
      <c r="P8" s="3"/>
      <c r="Q8" s="3"/>
      <c r="R8" s="3"/>
      <c r="S8" s="3"/>
      <c r="T8" s="3"/>
      <c r="U8" s="3"/>
      <c r="V8" s="3"/>
      <c r="W8" s="3"/>
      <c r="X8" s="3"/>
      <c r="Y8" s="3"/>
      <c r="Z8" s="3"/>
    </row>
    <row r="9" ht="18.75" customHeight="1">
      <c r="A9" s="3"/>
      <c r="B9" s="3"/>
      <c r="C9" s="3"/>
      <c r="D9" s="3"/>
      <c r="E9" s="68"/>
      <c r="F9" s="68"/>
      <c r="G9" s="70"/>
      <c r="H9" s="50"/>
      <c r="I9" s="22"/>
      <c r="J9" s="55"/>
      <c r="K9" s="71"/>
      <c r="L9" s="3"/>
      <c r="M9" s="3"/>
      <c r="N9" s="3"/>
      <c r="O9" s="3"/>
      <c r="P9" s="3"/>
      <c r="Q9" s="3"/>
      <c r="R9" s="3"/>
      <c r="S9" s="3"/>
      <c r="T9" s="3"/>
      <c r="U9" s="3"/>
      <c r="V9" s="3"/>
      <c r="W9" s="3"/>
      <c r="X9" s="3"/>
      <c r="Y9" s="3"/>
      <c r="Z9" s="3"/>
    </row>
    <row r="10" ht="18.0" customHeight="1">
      <c r="A10" s="3"/>
      <c r="B10" s="3"/>
      <c r="C10" s="3"/>
      <c r="D10" s="3"/>
      <c r="E10" s="3"/>
      <c r="F10" s="3"/>
      <c r="G10" s="3"/>
      <c r="H10" s="3"/>
      <c r="I10" s="72"/>
      <c r="J10" s="55"/>
      <c r="K10" s="55"/>
      <c r="L10" s="3"/>
      <c r="M10" s="3"/>
      <c r="N10" s="3"/>
      <c r="O10" s="3"/>
      <c r="P10" s="3"/>
      <c r="Q10" s="3"/>
      <c r="R10" s="3"/>
      <c r="S10" s="3"/>
      <c r="T10" s="3"/>
      <c r="U10" s="3"/>
      <c r="V10" s="3"/>
      <c r="W10" s="3"/>
      <c r="X10" s="3"/>
      <c r="Y10" s="3"/>
      <c r="Z10" s="3"/>
    </row>
    <row r="11" ht="15.0" customHeight="1">
      <c r="A11" s="20"/>
      <c r="B11" s="20"/>
      <c r="C11" s="20"/>
      <c r="D11" s="20"/>
      <c r="E11" s="73"/>
      <c r="G11" s="10"/>
      <c r="H11" s="3"/>
      <c r="I11" s="55"/>
      <c r="J11" s="55"/>
      <c r="K11" s="55"/>
      <c r="L11" s="3"/>
      <c r="M11" s="3"/>
      <c r="N11" s="3"/>
      <c r="O11" s="3"/>
      <c r="P11" s="3"/>
      <c r="Q11" s="3"/>
      <c r="R11" s="3"/>
      <c r="S11" s="3"/>
      <c r="T11" s="3"/>
      <c r="U11" s="3"/>
      <c r="V11" s="3"/>
      <c r="W11" s="3"/>
      <c r="X11" s="3"/>
      <c r="Y11" s="3"/>
      <c r="Z11" s="3"/>
    </row>
    <row r="12" ht="1.5" customHeight="1">
      <c r="A12" s="20"/>
      <c r="B12" s="20"/>
      <c r="C12" s="20"/>
      <c r="D12" s="20"/>
      <c r="E12" s="73"/>
      <c r="G12" s="74"/>
      <c r="H12" s="21"/>
      <c r="I12" s="22"/>
      <c r="J12" s="75"/>
      <c r="K12" s="75"/>
      <c r="L12" s="23"/>
      <c r="M12" s="23"/>
      <c r="N12" s="23"/>
      <c r="O12" s="23"/>
      <c r="P12" s="23"/>
      <c r="Q12" s="23"/>
      <c r="R12" s="23"/>
      <c r="S12" s="23"/>
      <c r="T12" s="23"/>
      <c r="U12" s="23"/>
      <c r="V12" s="23"/>
      <c r="W12" s="23"/>
      <c r="X12" s="23"/>
      <c r="Y12" s="23"/>
      <c r="Z12" s="23"/>
    </row>
    <row r="13" ht="7.5" hidden="1" customHeight="1">
      <c r="A13" s="20"/>
      <c r="B13" s="20"/>
      <c r="C13" s="20"/>
      <c r="D13" s="20"/>
      <c r="E13" s="3"/>
      <c r="F13" s="3"/>
      <c r="G13" s="6"/>
      <c r="H13" s="6"/>
      <c r="I13" s="76"/>
      <c r="J13" s="55"/>
      <c r="K13" s="55"/>
      <c r="L13" s="3"/>
      <c r="M13" s="3"/>
      <c r="N13" s="3"/>
      <c r="O13" s="3"/>
      <c r="P13" s="3"/>
      <c r="Q13" s="3"/>
      <c r="R13" s="3"/>
      <c r="S13" s="3"/>
      <c r="T13" s="3"/>
      <c r="U13" s="3"/>
      <c r="V13" s="3"/>
      <c r="W13" s="3"/>
      <c r="X13" s="3"/>
      <c r="Y13" s="3"/>
      <c r="Z13" s="3"/>
    </row>
    <row r="14" ht="21.75" hidden="1" customHeight="1">
      <c r="A14" s="20"/>
      <c r="B14" s="20"/>
      <c r="C14" s="20"/>
      <c r="D14" s="20"/>
      <c r="E14" s="77"/>
      <c r="F14" s="78"/>
      <c r="G14" s="79"/>
      <c r="H14" s="24"/>
      <c r="I14" s="22"/>
      <c r="J14" s="55"/>
      <c r="K14" s="55"/>
      <c r="L14" s="3"/>
      <c r="M14" s="3"/>
      <c r="N14" s="3"/>
      <c r="O14" s="3"/>
      <c r="P14" s="3"/>
      <c r="Q14" s="3"/>
      <c r="R14" s="3"/>
      <c r="S14" s="3"/>
      <c r="T14" s="3"/>
      <c r="U14" s="3"/>
      <c r="V14" s="3"/>
      <c r="W14" s="3"/>
      <c r="X14" s="3"/>
      <c r="Y14" s="3"/>
      <c r="Z14" s="3"/>
    </row>
    <row r="15" ht="6.0" customHeight="1">
      <c r="A15" s="6"/>
      <c r="B15" s="6"/>
      <c r="C15" s="6"/>
      <c r="D15" s="6"/>
      <c r="E15" s="3"/>
      <c r="F15" s="3"/>
      <c r="G15" s="6"/>
      <c r="H15" s="6"/>
      <c r="I15" s="76"/>
      <c r="J15" s="55"/>
      <c r="K15" s="55"/>
      <c r="L15" s="3"/>
      <c r="M15" s="3"/>
      <c r="N15" s="3"/>
      <c r="O15" s="3"/>
      <c r="P15" s="3"/>
      <c r="Q15" s="3"/>
      <c r="R15" s="3"/>
      <c r="S15" s="3"/>
      <c r="T15" s="3"/>
      <c r="U15" s="3"/>
      <c r="V15" s="3"/>
      <c r="W15" s="3"/>
      <c r="X15" s="3"/>
      <c r="Y15" s="3"/>
      <c r="Z15" s="3"/>
    </row>
    <row r="16" ht="14.25" customHeight="1">
      <c r="A16" s="25" t="s">
        <v>0</v>
      </c>
      <c r="B16" s="25" t="s">
        <v>1</v>
      </c>
      <c r="C16" s="25" t="s">
        <v>2</v>
      </c>
      <c r="D16" s="80" t="s">
        <v>18</v>
      </c>
      <c r="E16" s="81" t="s">
        <v>19</v>
      </c>
      <c r="F16" s="82"/>
      <c r="G16" s="25" t="s">
        <v>20</v>
      </c>
      <c r="H16" s="27" t="s">
        <v>4</v>
      </c>
      <c r="I16" s="83" t="s">
        <v>5</v>
      </c>
      <c r="J16" s="84"/>
      <c r="K16" s="83" t="s">
        <v>6</v>
      </c>
      <c r="L16" s="29" t="s">
        <v>7</v>
      </c>
      <c r="M16" s="23"/>
      <c r="N16" s="23"/>
      <c r="O16" s="23"/>
      <c r="P16" s="23"/>
      <c r="Q16" s="23"/>
      <c r="R16" s="23"/>
      <c r="S16" s="23"/>
      <c r="T16" s="23"/>
      <c r="U16" s="23"/>
      <c r="V16" s="23"/>
      <c r="W16" s="23"/>
      <c r="X16" s="23"/>
      <c r="Y16" s="23"/>
      <c r="Z16" s="23"/>
    </row>
    <row r="17" ht="195.0" customHeight="1">
      <c r="A17" s="30">
        <v>1.0</v>
      </c>
      <c r="B17" s="31">
        <v>1.0</v>
      </c>
      <c r="C17" s="85" t="s">
        <v>21</v>
      </c>
      <c r="D17" s="86"/>
      <c r="E17" s="87" t="s">
        <v>22</v>
      </c>
      <c r="F17" s="82"/>
      <c r="G17" s="88" t="s">
        <v>23</v>
      </c>
      <c r="H17" s="34"/>
      <c r="I17" s="89">
        <v>5199.35</v>
      </c>
      <c r="J17" s="84"/>
      <c r="K17" s="89">
        <f t="shared" ref="K17:K293" si="1">I17*1.8</f>
        <v>9358.83</v>
      </c>
      <c r="L17" s="3" t="str">
        <f t="shared" ref="L17:L294" si="2">IFERROR(VLOOKUP(C17,Productos!$A$2:$B$415,2,FALSE),"")</f>
        <v/>
      </c>
      <c r="M17" s="3"/>
      <c r="N17" s="3"/>
      <c r="O17" s="3"/>
      <c r="P17" s="3"/>
      <c r="Q17" s="3"/>
      <c r="R17" s="3"/>
      <c r="S17" s="3"/>
      <c r="T17" s="3"/>
      <c r="U17" s="3"/>
      <c r="V17" s="3"/>
      <c r="W17" s="3"/>
      <c r="X17" s="3"/>
      <c r="Y17" s="3"/>
      <c r="Z17" s="3"/>
    </row>
    <row r="18" ht="195.0" customHeight="1">
      <c r="A18" s="30">
        <v>2.0</v>
      </c>
      <c r="B18" s="31">
        <v>1.0</v>
      </c>
      <c r="C18" s="85" t="s">
        <v>24</v>
      </c>
      <c r="D18" s="86" t="s">
        <v>25</v>
      </c>
      <c r="E18" s="87" t="s">
        <v>26</v>
      </c>
      <c r="F18" s="82"/>
      <c r="G18" s="88" t="s">
        <v>23</v>
      </c>
      <c r="H18" s="34" t="s">
        <v>27</v>
      </c>
      <c r="I18" s="89">
        <v>3509.35</v>
      </c>
      <c r="J18" s="84"/>
      <c r="K18" s="89">
        <f t="shared" si="1"/>
        <v>6316.83</v>
      </c>
      <c r="L18" s="3" t="str">
        <f t="shared" si="2"/>
        <v/>
      </c>
      <c r="M18" s="3"/>
      <c r="N18" s="3"/>
      <c r="O18" s="3"/>
      <c r="P18" s="3"/>
      <c r="Q18" s="3"/>
      <c r="R18" s="3"/>
      <c r="S18" s="3"/>
      <c r="T18" s="3"/>
      <c r="U18" s="3"/>
      <c r="V18" s="3"/>
      <c r="W18" s="3"/>
      <c r="X18" s="3"/>
      <c r="Y18" s="3"/>
      <c r="Z18" s="3"/>
    </row>
    <row r="19" ht="195.0" customHeight="1">
      <c r="A19" s="30">
        <v>3.0</v>
      </c>
      <c r="B19" s="31">
        <v>1.0</v>
      </c>
      <c r="C19" s="85" t="s">
        <v>28</v>
      </c>
      <c r="D19" s="90"/>
      <c r="E19" s="91" t="s">
        <v>29</v>
      </c>
      <c r="F19" s="82"/>
      <c r="G19" s="88" t="s">
        <v>30</v>
      </c>
      <c r="H19" s="34"/>
      <c r="I19" s="89">
        <v>4809.35</v>
      </c>
      <c r="J19" s="84"/>
      <c r="K19" s="89">
        <f t="shared" si="1"/>
        <v>8656.83</v>
      </c>
      <c r="L19" s="3" t="str">
        <f t="shared" si="2"/>
        <v/>
      </c>
      <c r="M19" s="3"/>
      <c r="N19" s="3"/>
      <c r="O19" s="3"/>
      <c r="P19" s="3"/>
      <c r="Q19" s="3"/>
      <c r="R19" s="3"/>
      <c r="S19" s="3"/>
      <c r="T19" s="3"/>
      <c r="U19" s="3"/>
      <c r="V19" s="3"/>
      <c r="W19" s="3"/>
      <c r="X19" s="3"/>
      <c r="Y19" s="3"/>
      <c r="Z19" s="3"/>
    </row>
    <row r="20" ht="171.0" customHeight="1">
      <c r="A20" s="30">
        <v>4.0</v>
      </c>
      <c r="B20" s="31">
        <v>1.0</v>
      </c>
      <c r="C20" s="85" t="s">
        <v>31</v>
      </c>
      <c r="D20" s="86" t="s">
        <v>32</v>
      </c>
      <c r="E20" s="92" t="s">
        <v>33</v>
      </c>
      <c r="F20" s="82"/>
      <c r="G20" s="88" t="s">
        <v>34</v>
      </c>
      <c r="H20" s="34"/>
      <c r="I20" s="89">
        <v>3249.35</v>
      </c>
      <c r="J20" s="84"/>
      <c r="K20" s="89">
        <f t="shared" si="1"/>
        <v>5848.83</v>
      </c>
      <c r="L20" s="3" t="str">
        <f t="shared" si="2"/>
        <v/>
      </c>
      <c r="M20" s="3"/>
      <c r="N20" s="3"/>
      <c r="O20" s="3"/>
      <c r="P20" s="3"/>
      <c r="Q20" s="3"/>
      <c r="R20" s="3"/>
      <c r="S20" s="3"/>
      <c r="T20" s="3"/>
      <c r="U20" s="3"/>
      <c r="V20" s="3"/>
      <c r="W20" s="3"/>
      <c r="X20" s="3"/>
      <c r="Y20" s="3"/>
      <c r="Z20" s="3"/>
    </row>
    <row r="21" ht="195.0" customHeight="1">
      <c r="A21" s="30">
        <v>5.0</v>
      </c>
      <c r="B21" s="31">
        <v>1.0</v>
      </c>
      <c r="C21" s="85" t="s">
        <v>35</v>
      </c>
      <c r="D21" s="86"/>
      <c r="E21" s="92" t="s">
        <v>36</v>
      </c>
      <c r="F21" s="82"/>
      <c r="G21" s="88" t="s">
        <v>37</v>
      </c>
      <c r="H21" s="34"/>
      <c r="I21" s="89">
        <v>3249.35</v>
      </c>
      <c r="J21" s="84"/>
      <c r="K21" s="89">
        <f t="shared" si="1"/>
        <v>5848.83</v>
      </c>
      <c r="L21" s="3" t="str">
        <f t="shared" si="2"/>
        <v/>
      </c>
      <c r="M21" s="3"/>
      <c r="N21" s="3"/>
      <c r="O21" s="3"/>
      <c r="P21" s="3"/>
      <c r="Q21" s="3"/>
      <c r="R21" s="3"/>
      <c r="S21" s="3"/>
      <c r="T21" s="3"/>
      <c r="U21" s="3"/>
      <c r="V21" s="3"/>
      <c r="W21" s="3"/>
      <c r="X21" s="3"/>
      <c r="Y21" s="3"/>
      <c r="Z21" s="3"/>
    </row>
    <row r="22" ht="201.0" customHeight="1">
      <c r="A22" s="30">
        <v>6.0</v>
      </c>
      <c r="B22" s="31">
        <v>1.0</v>
      </c>
      <c r="C22" s="85" t="s">
        <v>38</v>
      </c>
      <c r="D22" s="93"/>
      <c r="E22" s="94" t="s">
        <v>39</v>
      </c>
      <c r="F22" s="82"/>
      <c r="G22" s="88" t="s">
        <v>40</v>
      </c>
      <c r="H22" s="34"/>
      <c r="I22" s="89">
        <v>3054.35</v>
      </c>
      <c r="J22" s="84"/>
      <c r="K22" s="89">
        <f t="shared" si="1"/>
        <v>5497.83</v>
      </c>
      <c r="L22" s="3" t="str">
        <f t="shared" si="2"/>
        <v/>
      </c>
      <c r="M22" s="3"/>
      <c r="N22" s="3"/>
      <c r="O22" s="3"/>
      <c r="P22" s="3"/>
      <c r="Q22" s="3"/>
      <c r="R22" s="3"/>
      <c r="S22" s="3"/>
      <c r="T22" s="3"/>
      <c r="U22" s="3"/>
      <c r="V22" s="3"/>
      <c r="W22" s="3"/>
      <c r="X22" s="3"/>
      <c r="Y22" s="3"/>
      <c r="Z22" s="3"/>
    </row>
    <row r="23" ht="165.0" customHeight="1">
      <c r="A23" s="30">
        <v>7.0</v>
      </c>
      <c r="B23" s="31">
        <v>1.0</v>
      </c>
      <c r="C23" s="85" t="s">
        <v>41</v>
      </c>
      <c r="D23" s="86" t="s">
        <v>25</v>
      </c>
      <c r="E23" s="92" t="s">
        <v>42</v>
      </c>
      <c r="F23" s="82"/>
      <c r="G23" s="88" t="s">
        <v>43</v>
      </c>
      <c r="H23" s="34"/>
      <c r="I23" s="89">
        <v>2339.35</v>
      </c>
      <c r="J23" s="84"/>
      <c r="K23" s="89">
        <f t="shared" si="1"/>
        <v>4210.83</v>
      </c>
      <c r="L23" s="3" t="str">
        <f t="shared" si="2"/>
        <v/>
      </c>
      <c r="M23" s="3"/>
      <c r="N23" s="3"/>
      <c r="O23" s="3"/>
      <c r="P23" s="3"/>
      <c r="Q23" s="3"/>
      <c r="R23" s="3"/>
      <c r="S23" s="3"/>
      <c r="T23" s="3"/>
      <c r="U23" s="3"/>
      <c r="V23" s="3"/>
      <c r="W23" s="3"/>
      <c r="X23" s="3"/>
      <c r="Y23" s="3"/>
      <c r="Z23" s="3"/>
    </row>
    <row r="24" ht="241.5" customHeight="1">
      <c r="A24" s="30">
        <v>8.0</v>
      </c>
      <c r="B24" s="31">
        <v>1.0</v>
      </c>
      <c r="C24" s="85" t="s">
        <v>44</v>
      </c>
      <c r="D24" s="86"/>
      <c r="E24" s="92" t="s">
        <v>45</v>
      </c>
      <c r="F24" s="82"/>
      <c r="G24" s="88" t="s">
        <v>46</v>
      </c>
      <c r="H24" s="34"/>
      <c r="I24" s="89">
        <v>3249.35</v>
      </c>
      <c r="J24" s="84"/>
      <c r="K24" s="89">
        <f t="shared" si="1"/>
        <v>5848.83</v>
      </c>
      <c r="L24" s="3" t="str">
        <f t="shared" si="2"/>
        <v/>
      </c>
      <c r="M24" s="3"/>
      <c r="N24" s="3"/>
      <c r="O24" s="3"/>
      <c r="P24" s="3"/>
      <c r="Q24" s="3"/>
      <c r="R24" s="3"/>
      <c r="S24" s="3"/>
      <c r="T24" s="3"/>
      <c r="U24" s="3"/>
      <c r="V24" s="3"/>
      <c r="W24" s="3"/>
      <c r="X24" s="3"/>
      <c r="Y24" s="3"/>
      <c r="Z24" s="3"/>
    </row>
    <row r="25" ht="241.5" customHeight="1">
      <c r="A25" s="30">
        <v>9.0</v>
      </c>
      <c r="B25" s="31">
        <v>1.0</v>
      </c>
      <c r="C25" s="85" t="s">
        <v>47</v>
      </c>
      <c r="D25" s="86"/>
      <c r="E25" s="92" t="s">
        <v>48</v>
      </c>
      <c r="F25" s="82"/>
      <c r="G25" s="88" t="s">
        <v>49</v>
      </c>
      <c r="H25" s="34"/>
      <c r="I25" s="89">
        <v>3119.35</v>
      </c>
      <c r="J25" s="84"/>
      <c r="K25" s="89">
        <f t="shared" si="1"/>
        <v>5614.83</v>
      </c>
      <c r="L25" s="3" t="str">
        <f t="shared" si="2"/>
        <v/>
      </c>
      <c r="M25" s="3"/>
      <c r="N25" s="3"/>
      <c r="O25" s="3"/>
      <c r="P25" s="3"/>
      <c r="Q25" s="3"/>
      <c r="R25" s="3"/>
      <c r="S25" s="3"/>
      <c r="T25" s="3"/>
      <c r="U25" s="3"/>
      <c r="V25" s="3"/>
      <c r="W25" s="3"/>
      <c r="X25" s="3"/>
      <c r="Y25" s="3"/>
      <c r="Z25" s="3"/>
    </row>
    <row r="26" ht="204.0" customHeight="1">
      <c r="A26" s="30">
        <v>10.0</v>
      </c>
      <c r="B26" s="31">
        <v>1.0</v>
      </c>
      <c r="C26" s="95" t="s">
        <v>50</v>
      </c>
      <c r="D26" s="86"/>
      <c r="E26" s="92" t="s">
        <v>51</v>
      </c>
      <c r="F26" s="82"/>
      <c r="G26" s="88" t="s">
        <v>52</v>
      </c>
      <c r="H26" s="34"/>
      <c r="I26" s="89">
        <v>0.0</v>
      </c>
      <c r="J26" s="84"/>
      <c r="K26" s="89">
        <f t="shared" si="1"/>
        <v>0</v>
      </c>
      <c r="L26" s="3" t="str">
        <f t="shared" si="2"/>
        <v/>
      </c>
      <c r="M26" s="3"/>
      <c r="N26" s="3"/>
      <c r="O26" s="3"/>
      <c r="P26" s="3"/>
      <c r="Q26" s="3"/>
      <c r="R26" s="3"/>
      <c r="S26" s="3"/>
      <c r="T26" s="3"/>
      <c r="U26" s="3"/>
      <c r="V26" s="3"/>
      <c r="W26" s="3"/>
      <c r="X26" s="3"/>
      <c r="Y26" s="3"/>
      <c r="Z26" s="3"/>
    </row>
    <row r="27" ht="185.25" customHeight="1">
      <c r="A27" s="30">
        <v>11.0</v>
      </c>
      <c r="B27" s="31">
        <v>1.0</v>
      </c>
      <c r="C27" s="95" t="s">
        <v>53</v>
      </c>
      <c r="D27" s="86"/>
      <c r="E27" s="92" t="s">
        <v>54</v>
      </c>
      <c r="F27" s="82"/>
      <c r="G27" s="88" t="s">
        <v>55</v>
      </c>
      <c r="H27" s="34"/>
      <c r="I27" s="89">
        <v>0.0</v>
      </c>
      <c r="J27" s="84"/>
      <c r="K27" s="89">
        <f t="shared" si="1"/>
        <v>0</v>
      </c>
      <c r="L27" s="3" t="str">
        <f t="shared" si="2"/>
        <v/>
      </c>
      <c r="M27" s="3"/>
      <c r="N27" s="3"/>
      <c r="O27" s="3"/>
      <c r="P27" s="3"/>
      <c r="Q27" s="3"/>
      <c r="R27" s="3"/>
      <c r="S27" s="3"/>
      <c r="T27" s="3"/>
      <c r="U27" s="3"/>
      <c r="V27" s="3"/>
      <c r="W27" s="3"/>
      <c r="X27" s="3"/>
      <c r="Y27" s="3"/>
      <c r="Z27" s="3"/>
    </row>
    <row r="28" ht="185.25" customHeight="1">
      <c r="A28" s="30">
        <v>12.0</v>
      </c>
      <c r="B28" s="31">
        <v>1.0</v>
      </c>
      <c r="C28" s="85" t="s">
        <v>56</v>
      </c>
      <c r="D28" s="86" t="s">
        <v>25</v>
      </c>
      <c r="E28" s="92" t="s">
        <v>57</v>
      </c>
      <c r="F28" s="82"/>
      <c r="G28" s="88" t="s">
        <v>58</v>
      </c>
      <c r="H28" s="34"/>
      <c r="I28" s="89">
        <v>3184.35</v>
      </c>
      <c r="J28" s="84"/>
      <c r="K28" s="89">
        <f t="shared" si="1"/>
        <v>5731.83</v>
      </c>
      <c r="L28" s="3" t="str">
        <f t="shared" si="2"/>
        <v/>
      </c>
      <c r="M28" s="3"/>
      <c r="N28" s="3"/>
      <c r="O28" s="3"/>
      <c r="P28" s="3"/>
      <c r="Q28" s="3"/>
      <c r="R28" s="3"/>
      <c r="S28" s="3"/>
      <c r="T28" s="3"/>
      <c r="U28" s="3"/>
      <c r="V28" s="3"/>
      <c r="W28" s="3"/>
      <c r="X28" s="3"/>
      <c r="Y28" s="3"/>
      <c r="Z28" s="3"/>
    </row>
    <row r="29" ht="185.25" customHeight="1">
      <c r="A29" s="30">
        <v>13.0</v>
      </c>
      <c r="B29" s="31">
        <v>1.0</v>
      </c>
      <c r="C29" s="85" t="s">
        <v>59</v>
      </c>
      <c r="D29" s="86"/>
      <c r="E29" s="92" t="s">
        <v>60</v>
      </c>
      <c r="F29" s="82"/>
      <c r="G29" s="88" t="s">
        <v>61</v>
      </c>
      <c r="H29" s="34"/>
      <c r="I29" s="89">
        <v>3054.35</v>
      </c>
      <c r="J29" s="84"/>
      <c r="K29" s="89">
        <f t="shared" si="1"/>
        <v>5497.83</v>
      </c>
      <c r="L29" s="3" t="str">
        <f t="shared" si="2"/>
        <v/>
      </c>
      <c r="M29" s="3"/>
      <c r="N29" s="3"/>
      <c r="O29" s="3"/>
      <c r="P29" s="3"/>
      <c r="Q29" s="3"/>
      <c r="R29" s="3"/>
      <c r="S29" s="3"/>
      <c r="T29" s="3"/>
      <c r="U29" s="3"/>
      <c r="V29" s="3"/>
      <c r="W29" s="3"/>
      <c r="X29" s="3"/>
      <c r="Y29" s="3"/>
      <c r="Z29" s="3"/>
    </row>
    <row r="30" ht="159.0" customHeight="1">
      <c r="A30" s="30">
        <v>14.0</v>
      </c>
      <c r="B30" s="31">
        <v>1.0</v>
      </c>
      <c r="C30" s="85" t="s">
        <v>62</v>
      </c>
      <c r="D30" s="86" t="s">
        <v>63</v>
      </c>
      <c r="E30" s="92" t="s">
        <v>64</v>
      </c>
      <c r="F30" s="82"/>
      <c r="G30" s="88" t="s">
        <v>61</v>
      </c>
      <c r="H30" s="34"/>
      <c r="I30" s="89">
        <v>2833.35</v>
      </c>
      <c r="J30" s="84"/>
      <c r="K30" s="89">
        <f t="shared" si="1"/>
        <v>5100.03</v>
      </c>
      <c r="L30" s="3" t="str">
        <f t="shared" si="2"/>
        <v/>
      </c>
      <c r="M30" s="3"/>
      <c r="N30" s="3"/>
      <c r="O30" s="3"/>
      <c r="P30" s="3"/>
      <c r="Q30" s="3"/>
      <c r="R30" s="3"/>
      <c r="S30" s="3"/>
      <c r="T30" s="3"/>
      <c r="U30" s="3"/>
      <c r="V30" s="3"/>
      <c r="W30" s="3"/>
      <c r="X30" s="3"/>
      <c r="Y30" s="3"/>
      <c r="Z30" s="3"/>
    </row>
    <row r="31" ht="231.0" customHeight="1">
      <c r="A31" s="30">
        <v>15.0</v>
      </c>
      <c r="B31" s="31">
        <v>1.0</v>
      </c>
      <c r="C31" s="85" t="s">
        <v>65</v>
      </c>
      <c r="D31" s="86"/>
      <c r="E31" s="92" t="s">
        <v>66</v>
      </c>
      <c r="F31" s="82"/>
      <c r="G31" s="88" t="s">
        <v>67</v>
      </c>
      <c r="H31" s="34"/>
      <c r="I31" s="89">
        <v>3444.35</v>
      </c>
      <c r="J31" s="84"/>
      <c r="K31" s="89">
        <f t="shared" si="1"/>
        <v>6199.83</v>
      </c>
      <c r="L31" s="3" t="str">
        <f t="shared" si="2"/>
        <v/>
      </c>
      <c r="M31" s="3"/>
      <c r="N31" s="3"/>
      <c r="O31" s="3"/>
      <c r="P31" s="3"/>
      <c r="Q31" s="3"/>
      <c r="R31" s="3"/>
      <c r="S31" s="3"/>
      <c r="T31" s="3"/>
      <c r="U31" s="3"/>
      <c r="V31" s="3"/>
      <c r="W31" s="3"/>
      <c r="X31" s="3"/>
      <c r="Y31" s="3"/>
      <c r="Z31" s="3"/>
    </row>
    <row r="32" ht="213.0" customHeight="1">
      <c r="A32" s="30">
        <v>16.0</v>
      </c>
      <c r="B32" s="31">
        <v>1.0</v>
      </c>
      <c r="C32" s="85" t="s">
        <v>68</v>
      </c>
      <c r="D32" s="86"/>
      <c r="E32" s="92" t="s">
        <v>69</v>
      </c>
      <c r="F32" s="82"/>
      <c r="G32" s="88" t="s">
        <v>67</v>
      </c>
      <c r="H32" s="34"/>
      <c r="I32" s="89">
        <v>3249.35</v>
      </c>
      <c r="J32" s="84"/>
      <c r="K32" s="89">
        <f t="shared" si="1"/>
        <v>5848.83</v>
      </c>
      <c r="L32" s="3" t="str">
        <f t="shared" si="2"/>
        <v/>
      </c>
      <c r="M32" s="3"/>
      <c r="N32" s="3"/>
      <c r="O32" s="3"/>
      <c r="P32" s="3"/>
      <c r="Q32" s="3"/>
      <c r="R32" s="3"/>
      <c r="S32" s="3"/>
      <c r="T32" s="3"/>
      <c r="U32" s="3"/>
      <c r="V32" s="3"/>
      <c r="W32" s="3"/>
      <c r="X32" s="3"/>
      <c r="Y32" s="3"/>
      <c r="Z32" s="3"/>
    </row>
    <row r="33" ht="231.0" customHeight="1">
      <c r="A33" s="30">
        <v>17.0</v>
      </c>
      <c r="B33" s="31">
        <v>1.0</v>
      </c>
      <c r="C33" s="85" t="s">
        <v>70</v>
      </c>
      <c r="D33" s="96"/>
      <c r="E33" s="97" t="s">
        <v>71</v>
      </c>
      <c r="F33" s="82"/>
      <c r="G33" s="88" t="s">
        <v>67</v>
      </c>
      <c r="H33" s="34"/>
      <c r="I33" s="89">
        <v>3509.35</v>
      </c>
      <c r="J33" s="84"/>
      <c r="K33" s="89">
        <f t="shared" si="1"/>
        <v>6316.83</v>
      </c>
      <c r="L33" s="3" t="str">
        <f t="shared" si="2"/>
        <v/>
      </c>
      <c r="M33" s="3"/>
      <c r="N33" s="3"/>
      <c r="O33" s="3"/>
      <c r="P33" s="3"/>
      <c r="Q33" s="3"/>
      <c r="R33" s="3"/>
      <c r="S33" s="3"/>
      <c r="T33" s="3"/>
      <c r="U33" s="3"/>
      <c r="V33" s="3"/>
      <c r="W33" s="3"/>
      <c r="X33" s="3"/>
      <c r="Y33" s="3"/>
      <c r="Z33" s="3"/>
    </row>
    <row r="34" ht="198.75" customHeight="1">
      <c r="A34" s="30">
        <v>18.0</v>
      </c>
      <c r="B34" s="31">
        <v>1.0</v>
      </c>
      <c r="C34" s="85" t="s">
        <v>72</v>
      </c>
      <c r="D34" s="96"/>
      <c r="E34" s="97" t="s">
        <v>73</v>
      </c>
      <c r="F34" s="82"/>
      <c r="G34" s="88" t="s">
        <v>74</v>
      </c>
      <c r="H34" s="34"/>
      <c r="I34" s="89">
        <v>3379.35</v>
      </c>
      <c r="J34" s="84"/>
      <c r="K34" s="89">
        <f t="shared" si="1"/>
        <v>6082.83</v>
      </c>
      <c r="L34" s="3" t="str">
        <f t="shared" si="2"/>
        <v/>
      </c>
      <c r="M34" s="3"/>
      <c r="N34" s="3"/>
      <c r="O34" s="3"/>
      <c r="P34" s="3"/>
      <c r="Q34" s="3"/>
      <c r="R34" s="3"/>
      <c r="S34" s="3"/>
      <c r="T34" s="3"/>
      <c r="U34" s="3"/>
      <c r="V34" s="3"/>
      <c r="W34" s="3"/>
      <c r="X34" s="3"/>
      <c r="Y34" s="3"/>
      <c r="Z34" s="3"/>
    </row>
    <row r="35" ht="198.75" customHeight="1">
      <c r="A35" s="30">
        <v>19.0</v>
      </c>
      <c r="B35" s="31">
        <v>1.0</v>
      </c>
      <c r="C35" s="85" t="s">
        <v>75</v>
      </c>
      <c r="D35" s="96"/>
      <c r="E35" s="97" t="s">
        <v>76</v>
      </c>
      <c r="F35" s="82"/>
      <c r="G35" s="88" t="s">
        <v>77</v>
      </c>
      <c r="H35" s="34"/>
      <c r="I35" s="89">
        <v>2794.35</v>
      </c>
      <c r="J35" s="84"/>
      <c r="K35" s="89">
        <f t="shared" si="1"/>
        <v>5029.83</v>
      </c>
      <c r="L35" s="3" t="str">
        <f t="shared" si="2"/>
        <v/>
      </c>
      <c r="M35" s="3"/>
      <c r="N35" s="3"/>
      <c r="O35" s="3"/>
      <c r="P35" s="3"/>
      <c r="Q35" s="3"/>
      <c r="R35" s="3"/>
      <c r="S35" s="3"/>
      <c r="T35" s="3"/>
      <c r="U35" s="3"/>
      <c r="V35" s="3"/>
      <c r="W35" s="3"/>
      <c r="X35" s="3"/>
      <c r="Y35" s="3"/>
      <c r="Z35" s="3"/>
    </row>
    <row r="36" ht="150.75" customHeight="1">
      <c r="A36" s="30">
        <v>20.0</v>
      </c>
      <c r="B36" s="31">
        <v>1.0</v>
      </c>
      <c r="C36" s="85" t="s">
        <v>78</v>
      </c>
      <c r="D36" s="96" t="s">
        <v>25</v>
      </c>
      <c r="E36" s="97" t="s">
        <v>79</v>
      </c>
      <c r="F36" s="82"/>
      <c r="G36" s="88" t="s">
        <v>80</v>
      </c>
      <c r="H36" s="34" t="s">
        <v>81</v>
      </c>
      <c r="I36" s="89">
        <v>2794.35</v>
      </c>
      <c r="J36" s="84"/>
      <c r="K36" s="89">
        <f t="shared" si="1"/>
        <v>5029.83</v>
      </c>
      <c r="L36" s="3" t="str">
        <f t="shared" si="2"/>
        <v/>
      </c>
      <c r="M36" s="3"/>
      <c r="N36" s="3"/>
      <c r="O36" s="3"/>
      <c r="P36" s="3"/>
      <c r="Q36" s="3"/>
      <c r="R36" s="3"/>
      <c r="S36" s="3"/>
      <c r="T36" s="3"/>
      <c r="U36" s="3"/>
      <c r="V36" s="3"/>
      <c r="W36" s="3"/>
      <c r="X36" s="3"/>
      <c r="Y36" s="3"/>
      <c r="Z36" s="3"/>
    </row>
    <row r="37" ht="150.75" customHeight="1">
      <c r="A37" s="30">
        <v>21.0</v>
      </c>
      <c r="B37" s="31">
        <v>1.0</v>
      </c>
      <c r="C37" s="85" t="s">
        <v>82</v>
      </c>
      <c r="D37" s="96" t="s">
        <v>25</v>
      </c>
      <c r="E37" s="97" t="s">
        <v>83</v>
      </c>
      <c r="F37" s="82"/>
      <c r="G37" s="88" t="s">
        <v>80</v>
      </c>
      <c r="H37" s="34" t="s">
        <v>27</v>
      </c>
      <c r="I37" s="89">
        <v>2599.35</v>
      </c>
      <c r="J37" s="84"/>
      <c r="K37" s="89">
        <f t="shared" si="1"/>
        <v>4678.83</v>
      </c>
      <c r="L37" s="3" t="str">
        <f t="shared" si="2"/>
        <v/>
      </c>
      <c r="M37" s="3"/>
      <c r="N37" s="3"/>
      <c r="O37" s="3"/>
      <c r="P37" s="3"/>
      <c r="Q37" s="3"/>
      <c r="R37" s="3"/>
      <c r="S37" s="3"/>
      <c r="T37" s="3"/>
      <c r="U37" s="3"/>
      <c r="V37" s="3"/>
      <c r="W37" s="3"/>
      <c r="X37" s="3"/>
      <c r="Y37" s="3"/>
      <c r="Z37" s="3"/>
    </row>
    <row r="38" ht="201.0" customHeight="1">
      <c r="A38" s="30">
        <v>22.0</v>
      </c>
      <c r="B38" s="31">
        <v>1.0</v>
      </c>
      <c r="C38" s="85" t="s">
        <v>84</v>
      </c>
      <c r="D38" s="96"/>
      <c r="E38" s="97" t="s">
        <v>85</v>
      </c>
      <c r="F38" s="82"/>
      <c r="G38" s="88" t="s">
        <v>86</v>
      </c>
      <c r="H38" s="34"/>
      <c r="I38" s="89">
        <v>8164.0</v>
      </c>
      <c r="J38" s="84"/>
      <c r="K38" s="89">
        <f t="shared" si="1"/>
        <v>14695.2</v>
      </c>
      <c r="L38" s="3" t="str">
        <f t="shared" si="2"/>
        <v/>
      </c>
      <c r="M38" s="3"/>
      <c r="N38" s="3"/>
      <c r="O38" s="3"/>
      <c r="P38" s="3"/>
      <c r="Q38" s="3"/>
      <c r="R38" s="3"/>
      <c r="S38" s="3"/>
      <c r="T38" s="3"/>
      <c r="U38" s="3"/>
      <c r="V38" s="3"/>
      <c r="W38" s="3"/>
      <c r="X38" s="3"/>
      <c r="Y38" s="3"/>
      <c r="Z38" s="3"/>
    </row>
    <row r="39" ht="190.5" customHeight="1">
      <c r="A39" s="30">
        <v>23.0</v>
      </c>
      <c r="B39" s="31">
        <v>1.0</v>
      </c>
      <c r="C39" s="85" t="s">
        <v>87</v>
      </c>
      <c r="D39" s="96"/>
      <c r="E39" s="97" t="s">
        <v>88</v>
      </c>
      <c r="F39" s="82"/>
      <c r="G39" s="88" t="s">
        <v>86</v>
      </c>
      <c r="H39" s="34"/>
      <c r="I39" s="89">
        <v>7964.0</v>
      </c>
      <c r="J39" s="84"/>
      <c r="K39" s="89">
        <f t="shared" si="1"/>
        <v>14335.2</v>
      </c>
      <c r="L39" s="3" t="str">
        <f t="shared" si="2"/>
        <v/>
      </c>
      <c r="M39" s="3"/>
      <c r="N39" s="3"/>
      <c r="O39" s="3"/>
      <c r="P39" s="3"/>
      <c r="Q39" s="3"/>
      <c r="R39" s="3"/>
      <c r="S39" s="3"/>
      <c r="T39" s="3"/>
      <c r="U39" s="3"/>
      <c r="V39" s="3"/>
      <c r="W39" s="3"/>
      <c r="X39" s="3"/>
      <c r="Y39" s="3"/>
      <c r="Z39" s="3"/>
    </row>
    <row r="40" ht="179.25" customHeight="1">
      <c r="A40" s="30">
        <v>24.0</v>
      </c>
      <c r="B40" s="31">
        <v>1.0</v>
      </c>
      <c r="C40" s="85" t="s">
        <v>89</v>
      </c>
      <c r="D40" s="96" t="s">
        <v>25</v>
      </c>
      <c r="E40" s="97" t="s">
        <v>90</v>
      </c>
      <c r="F40" s="82"/>
      <c r="G40" s="88" t="s">
        <v>91</v>
      </c>
      <c r="H40" s="34"/>
      <c r="I40" s="89">
        <v>4549.35</v>
      </c>
      <c r="J40" s="84"/>
      <c r="K40" s="89">
        <f t="shared" si="1"/>
        <v>8188.83</v>
      </c>
      <c r="L40" s="3" t="str">
        <f t="shared" si="2"/>
        <v/>
      </c>
      <c r="M40" s="3"/>
      <c r="N40" s="3"/>
      <c r="O40" s="3"/>
      <c r="P40" s="3"/>
      <c r="Q40" s="3"/>
      <c r="R40" s="3"/>
      <c r="S40" s="3"/>
      <c r="T40" s="3"/>
      <c r="U40" s="3"/>
      <c r="V40" s="3"/>
      <c r="W40" s="3"/>
      <c r="X40" s="3"/>
      <c r="Y40" s="3"/>
      <c r="Z40" s="3"/>
    </row>
    <row r="41" ht="189.0" customHeight="1">
      <c r="A41" s="30">
        <v>25.0</v>
      </c>
      <c r="B41" s="31">
        <v>1.0</v>
      </c>
      <c r="C41" s="85" t="s">
        <v>92</v>
      </c>
      <c r="D41" s="96"/>
      <c r="E41" s="97" t="s">
        <v>93</v>
      </c>
      <c r="F41" s="82"/>
      <c r="G41" s="88" t="s">
        <v>94</v>
      </c>
      <c r="H41" s="34"/>
      <c r="I41" s="89">
        <v>3249.35</v>
      </c>
      <c r="J41" s="84"/>
      <c r="K41" s="89">
        <f t="shared" si="1"/>
        <v>5848.83</v>
      </c>
      <c r="L41" s="3" t="str">
        <f t="shared" si="2"/>
        <v/>
      </c>
      <c r="M41" s="3"/>
      <c r="N41" s="3"/>
      <c r="O41" s="3"/>
      <c r="P41" s="3"/>
      <c r="Q41" s="3"/>
      <c r="R41" s="3"/>
      <c r="S41" s="3"/>
      <c r="T41" s="3"/>
      <c r="U41" s="3"/>
      <c r="V41" s="3"/>
      <c r="W41" s="3"/>
      <c r="X41" s="3"/>
      <c r="Y41" s="3"/>
      <c r="Z41" s="3"/>
    </row>
    <row r="42" ht="171.75" customHeight="1">
      <c r="A42" s="30">
        <v>26.0</v>
      </c>
      <c r="B42" s="31">
        <v>1.0</v>
      </c>
      <c r="C42" s="85" t="s">
        <v>95</v>
      </c>
      <c r="D42" s="96"/>
      <c r="E42" s="97" t="s">
        <v>96</v>
      </c>
      <c r="F42" s="82"/>
      <c r="G42" s="88" t="s">
        <v>97</v>
      </c>
      <c r="H42" s="34"/>
      <c r="I42" s="89">
        <v>2794.35</v>
      </c>
      <c r="J42" s="84"/>
      <c r="K42" s="89">
        <f t="shared" si="1"/>
        <v>5029.83</v>
      </c>
      <c r="L42" s="3" t="str">
        <f t="shared" si="2"/>
        <v/>
      </c>
      <c r="M42" s="3"/>
      <c r="N42" s="3"/>
      <c r="O42" s="3"/>
      <c r="P42" s="3"/>
      <c r="Q42" s="3"/>
      <c r="R42" s="3"/>
      <c r="S42" s="3"/>
      <c r="T42" s="3"/>
      <c r="U42" s="3"/>
      <c r="V42" s="3"/>
      <c r="W42" s="3"/>
      <c r="X42" s="3"/>
      <c r="Y42" s="3"/>
      <c r="Z42" s="3"/>
    </row>
    <row r="43" ht="156.75" customHeight="1">
      <c r="A43" s="30">
        <v>27.0</v>
      </c>
      <c r="B43" s="31">
        <v>1.0</v>
      </c>
      <c r="C43" s="85" t="s">
        <v>98</v>
      </c>
      <c r="D43" s="96" t="s">
        <v>25</v>
      </c>
      <c r="E43" s="97" t="s">
        <v>99</v>
      </c>
      <c r="F43" s="82"/>
      <c r="G43" s="88" t="s">
        <v>100</v>
      </c>
      <c r="H43" s="34"/>
      <c r="I43" s="89">
        <v>3664.0</v>
      </c>
      <c r="J43" s="84"/>
      <c r="K43" s="89">
        <f t="shared" si="1"/>
        <v>6595.2</v>
      </c>
      <c r="L43" s="3" t="str">
        <f t="shared" si="2"/>
        <v/>
      </c>
      <c r="M43" s="3"/>
      <c r="N43" s="3"/>
      <c r="O43" s="3"/>
      <c r="P43" s="3"/>
      <c r="Q43" s="3"/>
      <c r="R43" s="3"/>
      <c r="S43" s="3"/>
      <c r="T43" s="3"/>
      <c r="U43" s="3"/>
      <c r="V43" s="3"/>
      <c r="W43" s="3"/>
      <c r="X43" s="3"/>
      <c r="Y43" s="3"/>
      <c r="Z43" s="3"/>
    </row>
    <row r="44" ht="198.0" customHeight="1">
      <c r="A44" s="30">
        <v>28.0</v>
      </c>
      <c r="B44" s="31">
        <v>1.0</v>
      </c>
      <c r="C44" s="85" t="s">
        <v>101</v>
      </c>
      <c r="D44" s="96"/>
      <c r="E44" s="97" t="s">
        <v>102</v>
      </c>
      <c r="F44" s="82"/>
      <c r="G44" s="88" t="s">
        <v>103</v>
      </c>
      <c r="H44" s="34"/>
      <c r="I44" s="89">
        <v>3639.35</v>
      </c>
      <c r="J44" s="84"/>
      <c r="K44" s="89">
        <f t="shared" si="1"/>
        <v>6550.83</v>
      </c>
      <c r="L44" s="3" t="str">
        <f t="shared" si="2"/>
        <v/>
      </c>
      <c r="M44" s="3"/>
      <c r="N44" s="3"/>
      <c r="O44" s="3"/>
      <c r="P44" s="3"/>
      <c r="Q44" s="3"/>
      <c r="R44" s="3"/>
      <c r="S44" s="3"/>
      <c r="T44" s="3"/>
      <c r="U44" s="3"/>
      <c r="V44" s="3"/>
      <c r="W44" s="3"/>
      <c r="X44" s="3"/>
      <c r="Y44" s="3"/>
      <c r="Z44" s="3"/>
    </row>
    <row r="45" ht="198.0" customHeight="1">
      <c r="A45" s="30">
        <v>29.0</v>
      </c>
      <c r="B45" s="31">
        <v>1.0</v>
      </c>
      <c r="C45" s="85" t="s">
        <v>104</v>
      </c>
      <c r="D45" s="96"/>
      <c r="E45" s="97" t="s">
        <v>105</v>
      </c>
      <c r="F45" s="82"/>
      <c r="G45" s="88" t="s">
        <v>103</v>
      </c>
      <c r="H45" s="34"/>
      <c r="I45" s="89">
        <v>2794.35</v>
      </c>
      <c r="J45" s="84"/>
      <c r="K45" s="89">
        <f t="shared" si="1"/>
        <v>5029.83</v>
      </c>
      <c r="L45" s="3" t="str">
        <f t="shared" si="2"/>
        <v/>
      </c>
      <c r="M45" s="3"/>
      <c r="N45" s="3"/>
      <c r="O45" s="3"/>
      <c r="P45" s="3"/>
      <c r="Q45" s="3"/>
      <c r="R45" s="3"/>
      <c r="S45" s="3"/>
      <c r="T45" s="3"/>
      <c r="U45" s="3"/>
      <c r="V45" s="3"/>
      <c r="W45" s="3"/>
      <c r="X45" s="3"/>
      <c r="Y45" s="3"/>
      <c r="Z45" s="3"/>
    </row>
    <row r="46" ht="198.0" customHeight="1">
      <c r="A46" s="30">
        <v>30.0</v>
      </c>
      <c r="B46" s="31">
        <v>1.0</v>
      </c>
      <c r="C46" s="85" t="s">
        <v>106</v>
      </c>
      <c r="D46" s="96"/>
      <c r="E46" s="97" t="s">
        <v>107</v>
      </c>
      <c r="F46" s="82"/>
      <c r="G46" s="88" t="s">
        <v>108</v>
      </c>
      <c r="H46" s="34"/>
      <c r="I46" s="89">
        <v>2534.35</v>
      </c>
      <c r="J46" s="84"/>
      <c r="K46" s="89">
        <f t="shared" si="1"/>
        <v>4561.83</v>
      </c>
      <c r="L46" s="3" t="str">
        <f t="shared" si="2"/>
        <v/>
      </c>
      <c r="M46" s="3"/>
      <c r="N46" s="3"/>
      <c r="O46" s="3"/>
      <c r="P46" s="3"/>
      <c r="Q46" s="3"/>
      <c r="R46" s="3"/>
      <c r="S46" s="3"/>
      <c r="T46" s="3"/>
      <c r="U46" s="3"/>
      <c r="V46" s="3"/>
      <c r="W46" s="3"/>
      <c r="X46" s="3"/>
      <c r="Y46" s="3"/>
      <c r="Z46" s="3"/>
    </row>
    <row r="47" ht="198.0" customHeight="1">
      <c r="A47" s="30">
        <v>31.0</v>
      </c>
      <c r="B47" s="31">
        <v>1.0</v>
      </c>
      <c r="C47" s="85" t="s">
        <v>109</v>
      </c>
      <c r="D47" s="96"/>
      <c r="E47" s="97" t="s">
        <v>110</v>
      </c>
      <c r="F47" s="82"/>
      <c r="G47" s="88" t="s">
        <v>111</v>
      </c>
      <c r="H47" s="34"/>
      <c r="I47" s="89">
        <v>2404.35</v>
      </c>
      <c r="J47" s="84"/>
      <c r="K47" s="89">
        <f t="shared" si="1"/>
        <v>4327.83</v>
      </c>
      <c r="L47" s="3" t="str">
        <f t="shared" si="2"/>
        <v/>
      </c>
      <c r="M47" s="3"/>
      <c r="N47" s="3"/>
      <c r="O47" s="3"/>
      <c r="P47" s="3"/>
      <c r="Q47" s="3"/>
      <c r="R47" s="3"/>
      <c r="S47" s="3"/>
      <c r="T47" s="3"/>
      <c r="U47" s="3"/>
      <c r="V47" s="3"/>
      <c r="W47" s="3"/>
      <c r="X47" s="3"/>
      <c r="Y47" s="3"/>
      <c r="Z47" s="3"/>
    </row>
    <row r="48" ht="162.0" customHeight="1">
      <c r="A48" s="30">
        <v>32.0</v>
      </c>
      <c r="B48" s="31">
        <v>1.0</v>
      </c>
      <c r="C48" s="85" t="s">
        <v>112</v>
      </c>
      <c r="D48" s="96"/>
      <c r="E48" s="97" t="s">
        <v>113</v>
      </c>
      <c r="F48" s="82"/>
      <c r="G48" s="88" t="s">
        <v>114</v>
      </c>
      <c r="H48" s="34"/>
      <c r="I48" s="89">
        <v>2339.35</v>
      </c>
      <c r="J48" s="84"/>
      <c r="K48" s="89">
        <f t="shared" si="1"/>
        <v>4210.83</v>
      </c>
      <c r="L48" s="3" t="str">
        <f t="shared" si="2"/>
        <v/>
      </c>
      <c r="M48" s="3"/>
      <c r="N48" s="3"/>
      <c r="O48" s="3"/>
      <c r="P48" s="3"/>
      <c r="Q48" s="3"/>
      <c r="R48" s="3"/>
      <c r="S48" s="3"/>
      <c r="T48" s="3"/>
      <c r="U48" s="3"/>
      <c r="V48" s="3"/>
      <c r="W48" s="3"/>
      <c r="X48" s="3"/>
      <c r="Y48" s="3"/>
      <c r="Z48" s="3"/>
    </row>
    <row r="49" ht="172.5" customHeight="1">
      <c r="A49" s="30">
        <v>33.0</v>
      </c>
      <c r="B49" s="31">
        <v>1.0</v>
      </c>
      <c r="C49" s="85" t="s">
        <v>115</v>
      </c>
      <c r="D49" s="96"/>
      <c r="E49" s="97" t="s">
        <v>116</v>
      </c>
      <c r="F49" s="82"/>
      <c r="G49" s="88" t="s">
        <v>111</v>
      </c>
      <c r="H49" s="34"/>
      <c r="I49" s="89">
        <v>2404.35</v>
      </c>
      <c r="J49" s="84"/>
      <c r="K49" s="89">
        <f t="shared" si="1"/>
        <v>4327.83</v>
      </c>
      <c r="L49" s="3" t="str">
        <f t="shared" si="2"/>
        <v/>
      </c>
      <c r="M49" s="3"/>
      <c r="N49" s="3"/>
      <c r="O49" s="3"/>
      <c r="P49" s="3"/>
      <c r="Q49" s="3"/>
      <c r="R49" s="3"/>
      <c r="S49" s="3"/>
      <c r="T49" s="3"/>
      <c r="U49" s="3"/>
      <c r="V49" s="3"/>
      <c r="W49" s="3"/>
      <c r="X49" s="3"/>
      <c r="Y49" s="3"/>
      <c r="Z49" s="3"/>
    </row>
    <row r="50" ht="204.0" customHeight="1">
      <c r="A50" s="30">
        <v>34.0</v>
      </c>
      <c r="B50" s="31">
        <v>1.0</v>
      </c>
      <c r="C50" s="85" t="s">
        <v>117</v>
      </c>
      <c r="D50" s="96"/>
      <c r="E50" s="97" t="s">
        <v>118</v>
      </c>
      <c r="F50" s="82"/>
      <c r="G50" s="88" t="s">
        <v>119</v>
      </c>
      <c r="H50" s="34"/>
      <c r="I50" s="89">
        <v>4549.35</v>
      </c>
      <c r="J50" s="84"/>
      <c r="K50" s="89">
        <f t="shared" si="1"/>
        <v>8188.83</v>
      </c>
      <c r="L50" s="3" t="str">
        <f t="shared" si="2"/>
        <v/>
      </c>
      <c r="M50" s="3"/>
      <c r="N50" s="3"/>
      <c r="O50" s="3"/>
      <c r="P50" s="3"/>
      <c r="Q50" s="3"/>
      <c r="R50" s="3"/>
      <c r="S50" s="3"/>
      <c r="T50" s="3"/>
      <c r="U50" s="3"/>
      <c r="V50" s="3"/>
      <c r="W50" s="3"/>
      <c r="X50" s="3"/>
      <c r="Y50" s="3"/>
      <c r="Z50" s="3"/>
    </row>
    <row r="51" ht="192.0" customHeight="1">
      <c r="A51" s="30">
        <v>35.0</v>
      </c>
      <c r="B51" s="31">
        <v>1.0</v>
      </c>
      <c r="C51" s="85" t="s">
        <v>120</v>
      </c>
      <c r="D51" s="96"/>
      <c r="E51" s="97" t="s">
        <v>121</v>
      </c>
      <c r="F51" s="82"/>
      <c r="G51" s="88" t="s">
        <v>119</v>
      </c>
      <c r="H51" s="34"/>
      <c r="I51" s="89">
        <v>3899.35</v>
      </c>
      <c r="J51" s="84"/>
      <c r="K51" s="89">
        <f t="shared" si="1"/>
        <v>7018.83</v>
      </c>
      <c r="L51" s="3" t="str">
        <f t="shared" si="2"/>
        <v/>
      </c>
      <c r="M51" s="3"/>
      <c r="N51" s="3"/>
      <c r="O51" s="3"/>
      <c r="P51" s="3"/>
      <c r="Q51" s="3"/>
      <c r="R51" s="3"/>
      <c r="S51" s="3"/>
      <c r="T51" s="3"/>
      <c r="U51" s="3"/>
      <c r="V51" s="3"/>
      <c r="W51" s="3"/>
      <c r="X51" s="3"/>
      <c r="Y51" s="3"/>
      <c r="Z51" s="3"/>
    </row>
    <row r="52" ht="192.0" customHeight="1">
      <c r="A52" s="30">
        <v>36.0</v>
      </c>
      <c r="B52" s="31">
        <v>1.0</v>
      </c>
      <c r="C52" s="85" t="s">
        <v>122</v>
      </c>
      <c r="D52" s="96"/>
      <c r="E52" s="97" t="s">
        <v>123</v>
      </c>
      <c r="F52" s="82"/>
      <c r="G52" s="88" t="s">
        <v>124</v>
      </c>
      <c r="H52" s="34"/>
      <c r="I52" s="89">
        <v>4419.35</v>
      </c>
      <c r="J52" s="84"/>
      <c r="K52" s="89">
        <f t="shared" si="1"/>
        <v>7954.83</v>
      </c>
      <c r="L52" s="3" t="str">
        <f t="shared" si="2"/>
        <v/>
      </c>
      <c r="M52" s="3"/>
      <c r="N52" s="3"/>
      <c r="O52" s="3"/>
      <c r="P52" s="3"/>
      <c r="Q52" s="3"/>
      <c r="R52" s="3"/>
      <c r="S52" s="3"/>
      <c r="T52" s="3"/>
      <c r="U52" s="3"/>
      <c r="V52" s="3"/>
      <c r="W52" s="3"/>
      <c r="X52" s="3"/>
      <c r="Y52" s="3"/>
      <c r="Z52" s="3"/>
    </row>
    <row r="53" ht="192.0" customHeight="1">
      <c r="A53" s="30">
        <v>37.0</v>
      </c>
      <c r="B53" s="31">
        <v>1.0</v>
      </c>
      <c r="C53" s="85" t="s">
        <v>125</v>
      </c>
      <c r="D53" s="96"/>
      <c r="E53" s="97" t="s">
        <v>126</v>
      </c>
      <c r="F53" s="82"/>
      <c r="G53" s="88" t="s">
        <v>127</v>
      </c>
      <c r="H53" s="34"/>
      <c r="I53" s="89">
        <v>2599.35</v>
      </c>
      <c r="J53" s="84"/>
      <c r="K53" s="89">
        <f t="shared" si="1"/>
        <v>4678.83</v>
      </c>
      <c r="L53" s="3" t="str">
        <f t="shared" si="2"/>
        <v/>
      </c>
      <c r="M53" s="3"/>
      <c r="N53" s="3"/>
      <c r="O53" s="3"/>
      <c r="P53" s="3"/>
      <c r="Q53" s="3"/>
      <c r="R53" s="3"/>
      <c r="S53" s="3"/>
      <c r="T53" s="3"/>
      <c r="U53" s="3"/>
      <c r="V53" s="3"/>
      <c r="W53" s="3"/>
      <c r="X53" s="3"/>
      <c r="Y53" s="3"/>
      <c r="Z53" s="3"/>
    </row>
    <row r="54" ht="150.0" customHeight="1">
      <c r="A54" s="30">
        <v>38.0</v>
      </c>
      <c r="B54" s="31">
        <v>1.0</v>
      </c>
      <c r="C54" s="85" t="s">
        <v>128</v>
      </c>
      <c r="D54" s="96"/>
      <c r="E54" s="97" t="s">
        <v>126</v>
      </c>
      <c r="F54" s="82"/>
      <c r="G54" s="88" t="s">
        <v>127</v>
      </c>
      <c r="H54" s="34"/>
      <c r="I54" s="89">
        <v>2768.35</v>
      </c>
      <c r="J54" s="84"/>
      <c r="K54" s="89">
        <f t="shared" si="1"/>
        <v>4983.03</v>
      </c>
      <c r="L54" s="3" t="str">
        <f t="shared" si="2"/>
        <v/>
      </c>
      <c r="M54" s="3"/>
      <c r="N54" s="3"/>
      <c r="O54" s="3"/>
      <c r="P54" s="3"/>
      <c r="Q54" s="3"/>
      <c r="R54" s="3"/>
      <c r="S54" s="3"/>
      <c r="T54" s="3"/>
      <c r="U54" s="3"/>
      <c r="V54" s="3"/>
      <c r="W54" s="3"/>
      <c r="X54" s="3"/>
      <c r="Y54" s="3"/>
      <c r="Z54" s="3"/>
    </row>
    <row r="55" ht="165.0" customHeight="1">
      <c r="A55" s="30">
        <v>39.0</v>
      </c>
      <c r="B55" s="31">
        <v>1.0</v>
      </c>
      <c r="C55" s="85" t="s">
        <v>129</v>
      </c>
      <c r="D55" s="96"/>
      <c r="E55" s="97" t="s">
        <v>130</v>
      </c>
      <c r="F55" s="82"/>
      <c r="G55" s="88" t="s">
        <v>131</v>
      </c>
      <c r="H55" s="34"/>
      <c r="I55" s="89">
        <v>2274.35</v>
      </c>
      <c r="J55" s="84"/>
      <c r="K55" s="89">
        <f t="shared" si="1"/>
        <v>4093.83</v>
      </c>
      <c r="L55" s="3" t="str">
        <f t="shared" si="2"/>
        <v/>
      </c>
      <c r="M55" s="3"/>
      <c r="N55" s="3"/>
      <c r="O55" s="3"/>
      <c r="P55" s="3"/>
      <c r="Q55" s="3"/>
      <c r="R55" s="3"/>
      <c r="S55" s="3"/>
      <c r="T55" s="3"/>
      <c r="U55" s="3"/>
      <c r="V55" s="3"/>
      <c r="W55" s="3"/>
      <c r="X55" s="3"/>
      <c r="Y55" s="3"/>
      <c r="Z55" s="3"/>
    </row>
    <row r="56" ht="165.0" customHeight="1">
      <c r="A56" s="30">
        <v>40.0</v>
      </c>
      <c r="B56" s="31">
        <v>1.0</v>
      </c>
      <c r="C56" s="85" t="s">
        <v>132</v>
      </c>
      <c r="D56" s="96"/>
      <c r="E56" s="97" t="s">
        <v>133</v>
      </c>
      <c r="F56" s="82"/>
      <c r="G56" s="88" t="s">
        <v>131</v>
      </c>
      <c r="H56" s="34"/>
      <c r="I56" s="89">
        <v>2599.35</v>
      </c>
      <c r="J56" s="84"/>
      <c r="K56" s="89">
        <f t="shared" si="1"/>
        <v>4678.83</v>
      </c>
      <c r="L56" s="3" t="str">
        <f t="shared" si="2"/>
        <v/>
      </c>
      <c r="M56" s="3"/>
      <c r="N56" s="3"/>
      <c r="O56" s="3"/>
      <c r="P56" s="3"/>
      <c r="Q56" s="3"/>
      <c r="R56" s="3"/>
      <c r="S56" s="3"/>
      <c r="T56" s="3"/>
      <c r="U56" s="3"/>
      <c r="V56" s="3"/>
      <c r="W56" s="3"/>
      <c r="X56" s="3"/>
      <c r="Y56" s="3"/>
      <c r="Z56" s="3"/>
    </row>
    <row r="57" ht="165.0" customHeight="1">
      <c r="A57" s="30">
        <v>41.0</v>
      </c>
      <c r="B57" s="31">
        <v>1.0</v>
      </c>
      <c r="C57" s="85" t="s">
        <v>134</v>
      </c>
      <c r="D57" s="96"/>
      <c r="E57" s="97" t="s">
        <v>135</v>
      </c>
      <c r="F57" s="82"/>
      <c r="G57" s="88" t="s">
        <v>136</v>
      </c>
      <c r="H57" s="34"/>
      <c r="I57" s="89">
        <v>2599.35</v>
      </c>
      <c r="J57" s="84"/>
      <c r="K57" s="89">
        <f t="shared" si="1"/>
        <v>4678.83</v>
      </c>
      <c r="L57" s="3" t="str">
        <f t="shared" si="2"/>
        <v/>
      </c>
      <c r="M57" s="3"/>
      <c r="N57" s="3"/>
      <c r="O57" s="3"/>
      <c r="P57" s="3"/>
      <c r="Q57" s="3"/>
      <c r="R57" s="3"/>
      <c r="S57" s="3"/>
      <c r="T57" s="3"/>
      <c r="U57" s="3"/>
      <c r="V57" s="3"/>
      <c r="W57" s="3"/>
      <c r="X57" s="3"/>
      <c r="Y57" s="3"/>
      <c r="Z57" s="3"/>
    </row>
    <row r="58" ht="165.0" customHeight="1">
      <c r="A58" s="30">
        <v>42.0</v>
      </c>
      <c r="B58" s="31">
        <v>1.0</v>
      </c>
      <c r="C58" s="85" t="s">
        <v>137</v>
      </c>
      <c r="D58" s="96" t="s">
        <v>25</v>
      </c>
      <c r="E58" s="97" t="s">
        <v>138</v>
      </c>
      <c r="F58" s="82"/>
      <c r="G58" s="88" t="s">
        <v>136</v>
      </c>
      <c r="H58" s="34"/>
      <c r="I58" s="89">
        <v>2469.35</v>
      </c>
      <c r="J58" s="84"/>
      <c r="K58" s="89">
        <f t="shared" si="1"/>
        <v>4444.83</v>
      </c>
      <c r="L58" s="3" t="str">
        <f t="shared" si="2"/>
        <v/>
      </c>
      <c r="M58" s="3"/>
      <c r="N58" s="3"/>
      <c r="O58" s="3"/>
      <c r="P58" s="3"/>
      <c r="Q58" s="3"/>
      <c r="R58" s="3"/>
      <c r="S58" s="3"/>
      <c r="T58" s="3"/>
      <c r="U58" s="3"/>
      <c r="V58" s="3"/>
      <c r="W58" s="3"/>
      <c r="X58" s="3"/>
      <c r="Y58" s="3"/>
      <c r="Z58" s="3"/>
    </row>
    <row r="59" ht="165.0" customHeight="1">
      <c r="A59" s="30">
        <v>43.0</v>
      </c>
      <c r="B59" s="31">
        <v>1.0</v>
      </c>
      <c r="C59" s="85" t="s">
        <v>139</v>
      </c>
      <c r="D59" s="96"/>
      <c r="E59" s="97" t="s">
        <v>140</v>
      </c>
      <c r="F59" s="82"/>
      <c r="G59" s="88" t="s">
        <v>141</v>
      </c>
      <c r="H59" s="34"/>
      <c r="I59" s="89">
        <v>2209.35</v>
      </c>
      <c r="J59" s="84"/>
      <c r="K59" s="89">
        <f t="shared" si="1"/>
        <v>3976.83</v>
      </c>
      <c r="L59" s="3" t="str">
        <f t="shared" si="2"/>
        <v/>
      </c>
      <c r="M59" s="3"/>
      <c r="N59" s="3"/>
      <c r="O59" s="3"/>
      <c r="P59" s="3"/>
      <c r="Q59" s="3"/>
      <c r="R59" s="3"/>
      <c r="S59" s="3"/>
      <c r="T59" s="3"/>
      <c r="U59" s="3"/>
      <c r="V59" s="3"/>
      <c r="W59" s="3"/>
      <c r="X59" s="3"/>
      <c r="Y59" s="3"/>
      <c r="Z59" s="3"/>
    </row>
    <row r="60" ht="165.0" customHeight="1">
      <c r="A60" s="30">
        <v>44.0</v>
      </c>
      <c r="B60" s="31">
        <v>1.0</v>
      </c>
      <c r="C60" s="85" t="s">
        <v>142</v>
      </c>
      <c r="D60" s="96" t="s">
        <v>25</v>
      </c>
      <c r="E60" s="97" t="s">
        <v>143</v>
      </c>
      <c r="F60" s="82"/>
      <c r="G60" s="88" t="s">
        <v>141</v>
      </c>
      <c r="H60" s="34"/>
      <c r="I60" s="89">
        <v>2079.35</v>
      </c>
      <c r="J60" s="84"/>
      <c r="K60" s="89">
        <f t="shared" si="1"/>
        <v>3742.83</v>
      </c>
      <c r="L60" s="3" t="str">
        <f t="shared" si="2"/>
        <v/>
      </c>
      <c r="M60" s="3"/>
      <c r="N60" s="3"/>
      <c r="O60" s="3"/>
      <c r="P60" s="3"/>
      <c r="Q60" s="3"/>
      <c r="R60" s="3"/>
      <c r="S60" s="3"/>
      <c r="T60" s="3"/>
      <c r="U60" s="3"/>
      <c r="V60" s="3"/>
      <c r="W60" s="3"/>
      <c r="X60" s="3"/>
      <c r="Y60" s="3"/>
      <c r="Z60" s="3"/>
    </row>
    <row r="61" ht="165.0" customHeight="1">
      <c r="A61" s="30">
        <v>45.0</v>
      </c>
      <c r="B61" s="31">
        <v>1.0</v>
      </c>
      <c r="C61" s="85" t="s">
        <v>144</v>
      </c>
      <c r="D61" s="96"/>
      <c r="E61" s="97" t="s">
        <v>145</v>
      </c>
      <c r="F61" s="82"/>
      <c r="G61" s="88" t="s">
        <v>146</v>
      </c>
      <c r="H61" s="34"/>
      <c r="I61" s="89">
        <v>2144.35</v>
      </c>
      <c r="J61" s="84"/>
      <c r="K61" s="89">
        <f t="shared" si="1"/>
        <v>3859.83</v>
      </c>
      <c r="L61" s="3" t="str">
        <f t="shared" si="2"/>
        <v/>
      </c>
      <c r="M61" s="3"/>
      <c r="N61" s="3"/>
      <c r="O61" s="3"/>
      <c r="P61" s="3"/>
      <c r="Q61" s="3"/>
      <c r="R61" s="3"/>
      <c r="S61" s="3"/>
      <c r="T61" s="3"/>
      <c r="U61" s="3"/>
      <c r="V61" s="3"/>
      <c r="W61" s="3"/>
      <c r="X61" s="3"/>
      <c r="Y61" s="3"/>
      <c r="Z61" s="3"/>
    </row>
    <row r="62" ht="165.0" customHeight="1">
      <c r="A62" s="30">
        <v>46.0</v>
      </c>
      <c r="B62" s="31">
        <v>1.0</v>
      </c>
      <c r="C62" s="85" t="s">
        <v>147</v>
      </c>
      <c r="D62" s="96"/>
      <c r="E62" s="97" t="s">
        <v>148</v>
      </c>
      <c r="F62" s="82"/>
      <c r="G62" s="88"/>
      <c r="H62" s="34"/>
      <c r="I62" s="89">
        <v>1884.35</v>
      </c>
      <c r="J62" s="84"/>
      <c r="K62" s="89">
        <f t="shared" si="1"/>
        <v>3391.83</v>
      </c>
      <c r="L62" s="3" t="str">
        <f t="shared" si="2"/>
        <v/>
      </c>
      <c r="M62" s="3"/>
      <c r="N62" s="3"/>
      <c r="O62" s="3"/>
      <c r="P62" s="3"/>
      <c r="Q62" s="3"/>
      <c r="R62" s="3"/>
      <c r="S62" s="3"/>
      <c r="T62" s="3"/>
      <c r="U62" s="3"/>
      <c r="V62" s="3"/>
      <c r="W62" s="3"/>
      <c r="X62" s="3"/>
      <c r="Y62" s="3"/>
      <c r="Z62" s="3"/>
    </row>
    <row r="63" ht="165.0" customHeight="1">
      <c r="A63" s="30">
        <v>47.0</v>
      </c>
      <c r="B63" s="31">
        <v>1.0</v>
      </c>
      <c r="C63" s="85" t="s">
        <v>149</v>
      </c>
      <c r="D63" s="96"/>
      <c r="E63" s="97" t="s">
        <v>150</v>
      </c>
      <c r="F63" s="82"/>
      <c r="G63" s="88"/>
      <c r="H63" s="34"/>
      <c r="I63" s="89">
        <v>1494.35</v>
      </c>
      <c r="J63" s="84"/>
      <c r="K63" s="89">
        <f t="shared" si="1"/>
        <v>2689.83</v>
      </c>
      <c r="L63" s="3" t="str">
        <f t="shared" si="2"/>
        <v/>
      </c>
      <c r="M63" s="3"/>
      <c r="N63" s="3"/>
      <c r="O63" s="3"/>
      <c r="P63" s="3"/>
      <c r="Q63" s="3"/>
      <c r="R63" s="3"/>
      <c r="S63" s="3"/>
      <c r="T63" s="3"/>
      <c r="U63" s="3"/>
      <c r="V63" s="3"/>
      <c r="W63" s="3"/>
      <c r="X63" s="3"/>
      <c r="Y63" s="3"/>
      <c r="Z63" s="3"/>
    </row>
    <row r="64" ht="165.0" customHeight="1">
      <c r="A64" s="30">
        <v>48.0</v>
      </c>
      <c r="B64" s="31">
        <v>1.0</v>
      </c>
      <c r="C64" s="85" t="s">
        <v>151</v>
      </c>
      <c r="D64" s="96"/>
      <c r="E64" s="97" t="s">
        <v>152</v>
      </c>
      <c r="F64" s="82"/>
      <c r="G64" s="88" t="s">
        <v>153</v>
      </c>
      <c r="H64" s="34"/>
      <c r="I64" s="89">
        <v>2404.35</v>
      </c>
      <c r="J64" s="84"/>
      <c r="K64" s="89">
        <f t="shared" si="1"/>
        <v>4327.83</v>
      </c>
      <c r="L64" s="3" t="str">
        <f t="shared" si="2"/>
        <v/>
      </c>
      <c r="M64" s="3"/>
      <c r="N64" s="3"/>
      <c r="O64" s="3"/>
      <c r="P64" s="3"/>
      <c r="Q64" s="3"/>
      <c r="R64" s="3"/>
      <c r="S64" s="3"/>
      <c r="T64" s="3"/>
      <c r="U64" s="3"/>
      <c r="V64" s="3"/>
      <c r="W64" s="3"/>
      <c r="X64" s="3"/>
      <c r="Y64" s="3"/>
      <c r="Z64" s="3"/>
    </row>
    <row r="65" ht="165.0" customHeight="1">
      <c r="A65" s="30">
        <v>49.0</v>
      </c>
      <c r="B65" s="31">
        <v>1.0</v>
      </c>
      <c r="C65" s="85" t="s">
        <v>154</v>
      </c>
      <c r="D65" s="96"/>
      <c r="E65" s="97" t="s">
        <v>155</v>
      </c>
      <c r="F65" s="82"/>
      <c r="G65" s="88" t="s">
        <v>153</v>
      </c>
      <c r="H65" s="34"/>
      <c r="I65" s="89">
        <v>1949.35</v>
      </c>
      <c r="J65" s="84"/>
      <c r="K65" s="89">
        <f t="shared" si="1"/>
        <v>3508.83</v>
      </c>
      <c r="L65" s="3" t="str">
        <f t="shared" si="2"/>
        <v/>
      </c>
      <c r="M65" s="3"/>
      <c r="N65" s="3"/>
      <c r="O65" s="3"/>
      <c r="P65" s="3"/>
      <c r="Q65" s="3"/>
      <c r="R65" s="3"/>
      <c r="S65" s="3"/>
      <c r="T65" s="3"/>
      <c r="U65" s="3"/>
      <c r="V65" s="3"/>
      <c r="W65" s="3"/>
      <c r="X65" s="3"/>
      <c r="Y65" s="3"/>
      <c r="Z65" s="3"/>
    </row>
    <row r="66" ht="165.0" customHeight="1">
      <c r="A66" s="30">
        <v>50.0</v>
      </c>
      <c r="B66" s="31">
        <v>1.0</v>
      </c>
      <c r="C66" s="85" t="s">
        <v>156</v>
      </c>
      <c r="D66" s="96"/>
      <c r="E66" s="97" t="s">
        <v>157</v>
      </c>
      <c r="F66" s="82"/>
      <c r="G66" s="88" t="s">
        <v>158</v>
      </c>
      <c r="H66" s="34"/>
      <c r="I66" s="89">
        <v>2794.35</v>
      </c>
      <c r="J66" s="84"/>
      <c r="K66" s="89">
        <f t="shared" si="1"/>
        <v>5029.83</v>
      </c>
      <c r="L66" s="3" t="str">
        <f t="shared" si="2"/>
        <v/>
      </c>
      <c r="M66" s="3"/>
      <c r="N66" s="3"/>
      <c r="O66" s="3"/>
      <c r="P66" s="3"/>
      <c r="Q66" s="3"/>
      <c r="R66" s="3"/>
      <c r="S66" s="3"/>
      <c r="T66" s="3"/>
      <c r="U66" s="3"/>
      <c r="V66" s="3"/>
      <c r="W66" s="3"/>
      <c r="X66" s="3"/>
      <c r="Y66" s="3"/>
      <c r="Z66" s="3"/>
    </row>
    <row r="67" ht="165.0" customHeight="1">
      <c r="A67" s="30">
        <v>51.0</v>
      </c>
      <c r="B67" s="31">
        <v>1.0</v>
      </c>
      <c r="C67" s="85" t="s">
        <v>159</v>
      </c>
      <c r="D67" s="96"/>
      <c r="E67" s="97" t="s">
        <v>160</v>
      </c>
      <c r="F67" s="82"/>
      <c r="G67" s="88" t="s">
        <v>158</v>
      </c>
      <c r="H67" s="34"/>
      <c r="I67" s="89">
        <v>2469.35</v>
      </c>
      <c r="J67" s="84"/>
      <c r="K67" s="89">
        <f t="shared" si="1"/>
        <v>4444.83</v>
      </c>
      <c r="L67" s="3" t="str">
        <f t="shared" si="2"/>
        <v/>
      </c>
      <c r="M67" s="3"/>
      <c r="N67" s="3"/>
      <c r="O67" s="3"/>
      <c r="P67" s="3"/>
      <c r="Q67" s="3"/>
      <c r="R67" s="3"/>
      <c r="S67" s="3"/>
      <c r="T67" s="3"/>
      <c r="U67" s="3"/>
      <c r="V67" s="3"/>
      <c r="W67" s="3"/>
      <c r="X67" s="3"/>
      <c r="Y67" s="3"/>
      <c r="Z67" s="3"/>
    </row>
    <row r="68" ht="195.75" customHeight="1">
      <c r="A68" s="30">
        <v>52.0</v>
      </c>
      <c r="B68" s="31">
        <v>1.0</v>
      </c>
      <c r="C68" s="85" t="s">
        <v>161</v>
      </c>
      <c r="D68" s="96" t="s">
        <v>25</v>
      </c>
      <c r="E68" s="97" t="s">
        <v>162</v>
      </c>
      <c r="F68" s="82"/>
      <c r="G68" s="88" t="s">
        <v>163</v>
      </c>
      <c r="H68" s="34"/>
      <c r="I68" s="89">
        <v>1559.35</v>
      </c>
      <c r="J68" s="84"/>
      <c r="K68" s="89">
        <f t="shared" si="1"/>
        <v>2806.83</v>
      </c>
      <c r="L68" s="3" t="str">
        <f t="shared" si="2"/>
        <v/>
      </c>
      <c r="M68" s="3"/>
      <c r="N68" s="3"/>
      <c r="O68" s="3"/>
      <c r="P68" s="3"/>
      <c r="Q68" s="3"/>
      <c r="R68" s="3"/>
      <c r="S68" s="3"/>
      <c r="T68" s="3"/>
      <c r="U68" s="3"/>
      <c r="V68" s="3"/>
      <c r="W68" s="3"/>
      <c r="X68" s="3"/>
      <c r="Y68" s="3"/>
      <c r="Z68" s="3"/>
    </row>
    <row r="69" ht="195.75" customHeight="1">
      <c r="A69" s="30">
        <v>53.0</v>
      </c>
      <c r="B69" s="31">
        <v>1.0</v>
      </c>
      <c r="C69" s="85" t="s">
        <v>164</v>
      </c>
      <c r="D69" s="96" t="s">
        <v>25</v>
      </c>
      <c r="E69" s="97" t="s">
        <v>165</v>
      </c>
      <c r="F69" s="82"/>
      <c r="G69" s="88" t="s">
        <v>163</v>
      </c>
      <c r="H69" s="34"/>
      <c r="I69" s="89">
        <v>1429.35</v>
      </c>
      <c r="J69" s="84"/>
      <c r="K69" s="89">
        <f t="shared" si="1"/>
        <v>2572.83</v>
      </c>
      <c r="L69" s="3" t="str">
        <f t="shared" si="2"/>
        <v/>
      </c>
      <c r="M69" s="3"/>
      <c r="N69" s="3"/>
      <c r="O69" s="3"/>
      <c r="P69" s="3"/>
      <c r="Q69" s="3"/>
      <c r="R69" s="3"/>
      <c r="S69" s="3"/>
      <c r="T69" s="3"/>
      <c r="U69" s="3"/>
      <c r="V69" s="3"/>
      <c r="W69" s="3"/>
      <c r="X69" s="3"/>
      <c r="Y69" s="3"/>
      <c r="Z69" s="3"/>
    </row>
    <row r="70" ht="195.75" customHeight="1">
      <c r="A70" s="30">
        <v>54.0</v>
      </c>
      <c r="B70" s="31">
        <v>1.0</v>
      </c>
      <c r="C70" s="85" t="s">
        <v>166</v>
      </c>
      <c r="D70" s="96" t="s">
        <v>25</v>
      </c>
      <c r="E70" s="97" t="s">
        <v>167</v>
      </c>
      <c r="F70" s="82"/>
      <c r="G70" s="88" t="s">
        <v>168</v>
      </c>
      <c r="H70" s="34"/>
      <c r="I70" s="89">
        <v>1559.35</v>
      </c>
      <c r="J70" s="84"/>
      <c r="K70" s="89">
        <f t="shared" si="1"/>
        <v>2806.83</v>
      </c>
      <c r="L70" s="3" t="str">
        <f t="shared" si="2"/>
        <v/>
      </c>
      <c r="M70" s="3"/>
      <c r="N70" s="3"/>
      <c r="O70" s="3"/>
      <c r="P70" s="3"/>
      <c r="Q70" s="3"/>
      <c r="R70" s="3"/>
      <c r="S70" s="3"/>
      <c r="T70" s="3"/>
      <c r="U70" s="3"/>
      <c r="V70" s="3"/>
      <c r="W70" s="3"/>
      <c r="X70" s="3"/>
      <c r="Y70" s="3"/>
      <c r="Z70" s="3"/>
    </row>
    <row r="71" ht="195.75" customHeight="1">
      <c r="A71" s="30">
        <v>55.0</v>
      </c>
      <c r="B71" s="31">
        <v>1.0</v>
      </c>
      <c r="C71" s="85" t="s">
        <v>169</v>
      </c>
      <c r="D71" s="96"/>
      <c r="E71" s="97" t="s">
        <v>170</v>
      </c>
      <c r="F71" s="82"/>
      <c r="G71" s="88" t="s">
        <v>171</v>
      </c>
      <c r="H71" s="34"/>
      <c r="I71" s="89">
        <v>2599.35</v>
      </c>
      <c r="J71" s="84"/>
      <c r="K71" s="89">
        <f t="shared" si="1"/>
        <v>4678.83</v>
      </c>
      <c r="L71" s="3" t="str">
        <f t="shared" si="2"/>
        <v/>
      </c>
      <c r="M71" s="3"/>
      <c r="N71" s="3"/>
      <c r="O71" s="3"/>
      <c r="P71" s="3"/>
      <c r="Q71" s="3"/>
      <c r="R71" s="3"/>
      <c r="S71" s="3"/>
      <c r="T71" s="3"/>
      <c r="U71" s="3"/>
      <c r="V71" s="3"/>
      <c r="W71" s="3"/>
      <c r="X71" s="3"/>
      <c r="Y71" s="3"/>
      <c r="Z71" s="3"/>
    </row>
    <row r="72" ht="176.25" customHeight="1">
      <c r="A72" s="30">
        <v>56.0</v>
      </c>
      <c r="B72" s="31">
        <v>1.0</v>
      </c>
      <c r="C72" s="85" t="s">
        <v>172</v>
      </c>
      <c r="D72" s="96"/>
      <c r="E72" s="97" t="s">
        <v>173</v>
      </c>
      <c r="F72" s="82"/>
      <c r="G72" s="88" t="s">
        <v>174</v>
      </c>
      <c r="H72" s="34"/>
      <c r="I72" s="89">
        <v>2859.35</v>
      </c>
      <c r="J72" s="84"/>
      <c r="K72" s="89">
        <f t="shared" si="1"/>
        <v>5146.83</v>
      </c>
      <c r="L72" s="3" t="str">
        <f t="shared" si="2"/>
        <v/>
      </c>
      <c r="M72" s="3"/>
      <c r="N72" s="3"/>
      <c r="O72" s="3"/>
      <c r="P72" s="3"/>
      <c r="Q72" s="3"/>
      <c r="R72" s="3"/>
      <c r="S72" s="3"/>
      <c r="T72" s="3"/>
      <c r="U72" s="3"/>
      <c r="V72" s="3"/>
      <c r="W72" s="3"/>
      <c r="X72" s="3"/>
      <c r="Y72" s="3"/>
      <c r="Z72" s="3"/>
    </row>
    <row r="73" ht="195.75" customHeight="1">
      <c r="A73" s="30">
        <v>57.0</v>
      </c>
      <c r="B73" s="31">
        <v>1.0</v>
      </c>
      <c r="C73" s="85" t="s">
        <v>175</v>
      </c>
      <c r="D73" s="96"/>
      <c r="E73" s="97" t="s">
        <v>176</v>
      </c>
      <c r="F73" s="82"/>
      <c r="G73" s="88" t="s">
        <v>174</v>
      </c>
      <c r="H73" s="34"/>
      <c r="I73" s="89">
        <v>2599.35</v>
      </c>
      <c r="J73" s="84"/>
      <c r="K73" s="89">
        <f t="shared" si="1"/>
        <v>4678.83</v>
      </c>
      <c r="L73" s="3" t="str">
        <f t="shared" si="2"/>
        <v/>
      </c>
      <c r="M73" s="3"/>
      <c r="N73" s="3"/>
      <c r="O73" s="3"/>
      <c r="P73" s="3"/>
      <c r="Q73" s="3"/>
      <c r="R73" s="3"/>
      <c r="S73" s="3"/>
      <c r="T73" s="3"/>
      <c r="U73" s="3"/>
      <c r="V73" s="3"/>
      <c r="W73" s="3"/>
      <c r="X73" s="3"/>
      <c r="Y73" s="3"/>
      <c r="Z73" s="3"/>
    </row>
    <row r="74" ht="206.25" customHeight="1">
      <c r="A74" s="30">
        <v>58.0</v>
      </c>
      <c r="B74" s="31">
        <v>1.0</v>
      </c>
      <c r="C74" s="85" t="s">
        <v>177</v>
      </c>
      <c r="D74" s="96"/>
      <c r="E74" s="97" t="s">
        <v>178</v>
      </c>
      <c r="F74" s="82"/>
      <c r="G74" s="88" t="s">
        <v>179</v>
      </c>
      <c r="H74" s="34"/>
      <c r="I74" s="89">
        <v>3769.35</v>
      </c>
      <c r="J74" s="84"/>
      <c r="K74" s="89">
        <f t="shared" si="1"/>
        <v>6784.83</v>
      </c>
      <c r="L74" s="3" t="str">
        <f t="shared" si="2"/>
        <v/>
      </c>
      <c r="M74" s="3"/>
      <c r="N74" s="3"/>
      <c r="O74" s="3"/>
      <c r="P74" s="3"/>
      <c r="Q74" s="3"/>
      <c r="R74" s="3"/>
      <c r="S74" s="3"/>
      <c r="T74" s="3"/>
      <c r="U74" s="3"/>
      <c r="V74" s="3"/>
      <c r="W74" s="3"/>
      <c r="X74" s="3"/>
      <c r="Y74" s="3"/>
      <c r="Z74" s="3"/>
    </row>
    <row r="75" ht="189.0" customHeight="1">
      <c r="A75" s="30">
        <v>59.0</v>
      </c>
      <c r="B75" s="31">
        <v>1.0</v>
      </c>
      <c r="C75" s="85" t="s">
        <v>180</v>
      </c>
      <c r="D75" s="96" t="s">
        <v>63</v>
      </c>
      <c r="E75" s="97" t="s">
        <v>181</v>
      </c>
      <c r="F75" s="82"/>
      <c r="G75" s="88" t="s">
        <v>182</v>
      </c>
      <c r="H75" s="34"/>
      <c r="I75" s="89">
        <v>1104.0</v>
      </c>
      <c r="J75" s="84"/>
      <c r="K75" s="89">
        <f t="shared" si="1"/>
        <v>1987.2</v>
      </c>
      <c r="L75" s="3" t="str">
        <f t="shared" si="2"/>
        <v/>
      </c>
      <c r="M75" s="3"/>
      <c r="N75" s="3"/>
      <c r="O75" s="3"/>
      <c r="P75" s="3"/>
      <c r="Q75" s="3"/>
      <c r="R75" s="3"/>
      <c r="S75" s="3"/>
      <c r="T75" s="3"/>
      <c r="U75" s="3"/>
      <c r="V75" s="3"/>
      <c r="W75" s="3"/>
      <c r="X75" s="3"/>
      <c r="Y75" s="3"/>
      <c r="Z75" s="3"/>
    </row>
    <row r="76" ht="162.0" customHeight="1">
      <c r="A76" s="30">
        <v>60.0</v>
      </c>
      <c r="B76" s="31">
        <v>1.0</v>
      </c>
      <c r="C76" s="85" t="s">
        <v>183</v>
      </c>
      <c r="D76" s="96" t="s">
        <v>63</v>
      </c>
      <c r="E76" s="97" t="s">
        <v>184</v>
      </c>
      <c r="F76" s="82"/>
      <c r="G76" s="88" t="s">
        <v>182</v>
      </c>
      <c r="H76" s="34"/>
      <c r="I76" s="89">
        <v>1039.0</v>
      </c>
      <c r="J76" s="84"/>
      <c r="K76" s="89">
        <f t="shared" si="1"/>
        <v>1870.2</v>
      </c>
      <c r="L76" s="3" t="str">
        <f t="shared" si="2"/>
        <v/>
      </c>
      <c r="M76" s="3"/>
      <c r="N76" s="3"/>
      <c r="O76" s="3"/>
      <c r="P76" s="3"/>
      <c r="Q76" s="3"/>
      <c r="R76" s="3"/>
      <c r="S76" s="3"/>
      <c r="T76" s="3"/>
      <c r="U76" s="3"/>
      <c r="V76" s="3"/>
      <c r="W76" s="3"/>
      <c r="X76" s="3"/>
      <c r="Y76" s="3"/>
      <c r="Z76" s="3"/>
    </row>
    <row r="77" ht="162.0" customHeight="1">
      <c r="A77" s="30">
        <v>61.0</v>
      </c>
      <c r="B77" s="31">
        <v>1.0</v>
      </c>
      <c r="C77" s="85" t="s">
        <v>185</v>
      </c>
      <c r="D77" s="96" t="s">
        <v>63</v>
      </c>
      <c r="E77" s="97" t="s">
        <v>186</v>
      </c>
      <c r="F77" s="82"/>
      <c r="G77" s="88" t="s">
        <v>182</v>
      </c>
      <c r="H77" s="34"/>
      <c r="I77" s="89">
        <v>1104.35</v>
      </c>
      <c r="J77" s="84"/>
      <c r="K77" s="89">
        <f t="shared" si="1"/>
        <v>1987.83</v>
      </c>
      <c r="L77" s="3" t="str">
        <f t="shared" si="2"/>
        <v/>
      </c>
      <c r="M77" s="3"/>
      <c r="N77" s="3"/>
      <c r="O77" s="3"/>
      <c r="P77" s="3"/>
      <c r="Q77" s="3"/>
      <c r="R77" s="3"/>
      <c r="S77" s="3"/>
      <c r="T77" s="3"/>
      <c r="U77" s="3"/>
      <c r="V77" s="3"/>
      <c r="W77" s="3"/>
      <c r="X77" s="3"/>
      <c r="Y77" s="3"/>
      <c r="Z77" s="3"/>
    </row>
    <row r="78" ht="162.0" customHeight="1">
      <c r="A78" s="30">
        <v>62.0</v>
      </c>
      <c r="B78" s="31">
        <v>1.0</v>
      </c>
      <c r="C78" s="85" t="s">
        <v>187</v>
      </c>
      <c r="D78" s="96"/>
      <c r="E78" s="97" t="s">
        <v>188</v>
      </c>
      <c r="F78" s="82"/>
      <c r="G78" s="88" t="s">
        <v>182</v>
      </c>
      <c r="H78" s="34"/>
      <c r="I78" s="89">
        <v>1429.35</v>
      </c>
      <c r="J78" s="84"/>
      <c r="K78" s="89">
        <f t="shared" si="1"/>
        <v>2572.83</v>
      </c>
      <c r="L78" s="3" t="str">
        <f t="shared" si="2"/>
        <v/>
      </c>
      <c r="M78" s="3"/>
      <c r="N78" s="3"/>
      <c r="O78" s="3"/>
      <c r="P78" s="3"/>
      <c r="Q78" s="3"/>
      <c r="R78" s="3"/>
      <c r="S78" s="3"/>
      <c r="T78" s="3"/>
      <c r="U78" s="3"/>
      <c r="V78" s="3"/>
      <c r="W78" s="3"/>
      <c r="X78" s="3"/>
      <c r="Y78" s="3"/>
      <c r="Z78" s="3"/>
    </row>
    <row r="79" ht="162.0" customHeight="1">
      <c r="A79" s="30">
        <v>63.0</v>
      </c>
      <c r="B79" s="31">
        <v>1.0</v>
      </c>
      <c r="C79" s="85" t="s">
        <v>189</v>
      </c>
      <c r="D79" s="96" t="s">
        <v>63</v>
      </c>
      <c r="E79" s="97" t="s">
        <v>190</v>
      </c>
      <c r="F79" s="82"/>
      <c r="G79" s="88" t="s">
        <v>182</v>
      </c>
      <c r="H79" s="34"/>
      <c r="I79" s="89">
        <v>1429.35</v>
      </c>
      <c r="J79" s="84"/>
      <c r="K79" s="89">
        <f t="shared" si="1"/>
        <v>2572.83</v>
      </c>
      <c r="L79" s="3" t="str">
        <f t="shared" si="2"/>
        <v/>
      </c>
      <c r="M79" s="3"/>
      <c r="N79" s="3"/>
      <c r="O79" s="3"/>
      <c r="P79" s="3"/>
      <c r="Q79" s="3"/>
      <c r="R79" s="3"/>
      <c r="S79" s="3"/>
      <c r="T79" s="3"/>
      <c r="U79" s="3"/>
      <c r="V79" s="3"/>
      <c r="W79" s="3"/>
      <c r="X79" s="3"/>
      <c r="Y79" s="3"/>
      <c r="Z79" s="3"/>
    </row>
    <row r="80" ht="162.0" customHeight="1">
      <c r="A80" s="30">
        <v>64.0</v>
      </c>
      <c r="B80" s="31">
        <v>1.0</v>
      </c>
      <c r="C80" s="85" t="s">
        <v>191</v>
      </c>
      <c r="D80" s="96"/>
      <c r="E80" s="97" t="s">
        <v>192</v>
      </c>
      <c r="F80" s="82"/>
      <c r="G80" s="88" t="s">
        <v>193</v>
      </c>
      <c r="H80" s="34"/>
      <c r="I80" s="89">
        <v>1819.35</v>
      </c>
      <c r="J80" s="84"/>
      <c r="K80" s="89">
        <f t="shared" si="1"/>
        <v>3274.83</v>
      </c>
      <c r="L80" s="3" t="str">
        <f t="shared" si="2"/>
        <v/>
      </c>
      <c r="M80" s="3"/>
      <c r="N80" s="3"/>
      <c r="O80" s="3"/>
      <c r="P80" s="3"/>
      <c r="Q80" s="3"/>
      <c r="R80" s="3"/>
      <c r="S80" s="3"/>
      <c r="T80" s="3"/>
      <c r="U80" s="3"/>
      <c r="V80" s="3"/>
      <c r="W80" s="3"/>
      <c r="X80" s="3"/>
      <c r="Y80" s="3"/>
      <c r="Z80" s="3"/>
    </row>
    <row r="81" ht="162.0" customHeight="1">
      <c r="A81" s="30">
        <v>65.0</v>
      </c>
      <c r="B81" s="31">
        <v>1.0</v>
      </c>
      <c r="C81" s="85" t="s">
        <v>194</v>
      </c>
      <c r="D81" s="96"/>
      <c r="E81" s="97" t="s">
        <v>195</v>
      </c>
      <c r="F81" s="82"/>
      <c r="G81" s="88" t="s">
        <v>193</v>
      </c>
      <c r="H81" s="34"/>
      <c r="I81" s="89">
        <v>1494.35</v>
      </c>
      <c r="J81" s="84"/>
      <c r="K81" s="89">
        <f t="shared" si="1"/>
        <v>2689.83</v>
      </c>
      <c r="L81" s="3" t="str">
        <f t="shared" si="2"/>
        <v/>
      </c>
      <c r="M81" s="3"/>
      <c r="N81" s="3"/>
      <c r="O81" s="3"/>
      <c r="P81" s="3"/>
      <c r="Q81" s="3"/>
      <c r="R81" s="3"/>
      <c r="S81" s="3"/>
      <c r="T81" s="3"/>
      <c r="U81" s="3"/>
      <c r="V81" s="3"/>
      <c r="W81" s="3"/>
      <c r="X81" s="3"/>
      <c r="Y81" s="3"/>
      <c r="Z81" s="3"/>
    </row>
    <row r="82" ht="162.0" customHeight="1">
      <c r="A82" s="30">
        <v>66.0</v>
      </c>
      <c r="B82" s="31">
        <v>1.0</v>
      </c>
      <c r="C82" s="85" t="s">
        <v>196</v>
      </c>
      <c r="D82" s="96"/>
      <c r="E82" s="97" t="s">
        <v>197</v>
      </c>
      <c r="F82" s="82"/>
      <c r="G82" s="88" t="s">
        <v>198</v>
      </c>
      <c r="H82" s="34"/>
      <c r="I82" s="98">
        <v>2404.35</v>
      </c>
      <c r="J82" s="84"/>
      <c r="K82" s="89">
        <f t="shared" si="1"/>
        <v>4327.83</v>
      </c>
      <c r="L82" s="3" t="str">
        <f t="shared" si="2"/>
        <v/>
      </c>
      <c r="M82" s="3"/>
      <c r="N82" s="3"/>
      <c r="O82" s="3"/>
      <c r="P82" s="3"/>
      <c r="Q82" s="3"/>
      <c r="R82" s="3"/>
      <c r="S82" s="3"/>
      <c r="T82" s="3"/>
      <c r="U82" s="3"/>
      <c r="V82" s="3"/>
      <c r="W82" s="3"/>
      <c r="X82" s="3"/>
      <c r="Y82" s="3"/>
      <c r="Z82" s="3"/>
    </row>
    <row r="83" ht="162.0" customHeight="1">
      <c r="A83" s="30">
        <v>67.0</v>
      </c>
      <c r="B83" s="31">
        <v>1.0</v>
      </c>
      <c r="C83" s="85" t="s">
        <v>199</v>
      </c>
      <c r="D83" s="96"/>
      <c r="E83" s="97" t="s">
        <v>200</v>
      </c>
      <c r="F83" s="82"/>
      <c r="G83" s="88" t="s">
        <v>198</v>
      </c>
      <c r="H83" s="34"/>
      <c r="I83" s="98">
        <v>2339.35</v>
      </c>
      <c r="J83" s="84"/>
      <c r="K83" s="89">
        <f t="shared" si="1"/>
        <v>4210.83</v>
      </c>
      <c r="L83" s="3" t="str">
        <f t="shared" si="2"/>
        <v/>
      </c>
      <c r="M83" s="3"/>
      <c r="N83" s="3"/>
      <c r="O83" s="3"/>
      <c r="P83" s="3"/>
      <c r="Q83" s="3"/>
      <c r="R83" s="3"/>
      <c r="S83" s="3"/>
      <c r="T83" s="3"/>
      <c r="U83" s="3"/>
      <c r="V83" s="3"/>
      <c r="W83" s="3"/>
      <c r="X83" s="3"/>
      <c r="Y83" s="3"/>
      <c r="Z83" s="3"/>
    </row>
    <row r="84" ht="162.0" customHeight="1">
      <c r="A84" s="30">
        <v>68.0</v>
      </c>
      <c r="B84" s="31">
        <v>1.0</v>
      </c>
      <c r="C84" s="85" t="s">
        <v>201</v>
      </c>
      <c r="D84" s="96"/>
      <c r="E84" s="97" t="s">
        <v>202</v>
      </c>
      <c r="F84" s="82"/>
      <c r="G84" s="88" t="s">
        <v>203</v>
      </c>
      <c r="H84" s="34"/>
      <c r="I84" s="98">
        <v>3184.35</v>
      </c>
      <c r="J84" s="84"/>
      <c r="K84" s="89">
        <f t="shared" si="1"/>
        <v>5731.83</v>
      </c>
      <c r="L84" s="3" t="str">
        <f t="shared" si="2"/>
        <v/>
      </c>
      <c r="M84" s="3"/>
      <c r="N84" s="3"/>
      <c r="O84" s="3"/>
      <c r="P84" s="3"/>
      <c r="Q84" s="3"/>
      <c r="R84" s="3"/>
      <c r="S84" s="3"/>
      <c r="T84" s="3"/>
      <c r="U84" s="3"/>
      <c r="V84" s="3"/>
      <c r="W84" s="3"/>
      <c r="X84" s="3"/>
      <c r="Y84" s="3"/>
      <c r="Z84" s="3"/>
    </row>
    <row r="85" ht="162.0" customHeight="1">
      <c r="A85" s="30">
        <v>69.0</v>
      </c>
      <c r="B85" s="31">
        <v>1.0</v>
      </c>
      <c r="C85" s="85" t="s">
        <v>204</v>
      </c>
      <c r="D85" s="96"/>
      <c r="E85" s="97" t="s">
        <v>205</v>
      </c>
      <c r="F85" s="82"/>
      <c r="G85" s="88" t="s">
        <v>203</v>
      </c>
      <c r="H85" s="34"/>
      <c r="I85" s="98">
        <v>2664.35</v>
      </c>
      <c r="J85" s="84"/>
      <c r="K85" s="89">
        <f t="shared" si="1"/>
        <v>4795.83</v>
      </c>
      <c r="L85" s="3" t="str">
        <f t="shared" si="2"/>
        <v/>
      </c>
      <c r="M85" s="3"/>
      <c r="N85" s="3"/>
      <c r="O85" s="3"/>
      <c r="P85" s="3"/>
      <c r="Q85" s="3"/>
      <c r="R85" s="3"/>
      <c r="S85" s="3"/>
      <c r="T85" s="3"/>
      <c r="U85" s="3"/>
      <c r="V85" s="3"/>
      <c r="W85" s="3"/>
      <c r="X85" s="3"/>
      <c r="Y85" s="3"/>
      <c r="Z85" s="3"/>
    </row>
    <row r="86" ht="162.0" customHeight="1">
      <c r="A86" s="30">
        <v>70.0</v>
      </c>
      <c r="B86" s="31">
        <v>1.0</v>
      </c>
      <c r="C86" s="85" t="s">
        <v>206</v>
      </c>
      <c r="D86" s="96"/>
      <c r="E86" s="97" t="s">
        <v>207</v>
      </c>
      <c r="F86" s="82"/>
      <c r="G86" s="88" t="s">
        <v>203</v>
      </c>
      <c r="H86" s="34"/>
      <c r="I86" s="98">
        <v>2924.35</v>
      </c>
      <c r="J86" s="84"/>
      <c r="K86" s="89">
        <f t="shared" si="1"/>
        <v>5263.83</v>
      </c>
      <c r="L86" s="3" t="str">
        <f t="shared" si="2"/>
        <v/>
      </c>
      <c r="M86" s="3"/>
      <c r="N86" s="3"/>
      <c r="O86" s="3"/>
      <c r="P86" s="3"/>
      <c r="Q86" s="3"/>
      <c r="R86" s="3"/>
      <c r="S86" s="3"/>
      <c r="T86" s="3"/>
      <c r="U86" s="3"/>
      <c r="V86" s="3"/>
      <c r="W86" s="3"/>
      <c r="X86" s="3"/>
      <c r="Y86" s="3"/>
      <c r="Z86" s="3"/>
    </row>
    <row r="87" ht="162.0" customHeight="1">
      <c r="A87" s="30">
        <v>71.0</v>
      </c>
      <c r="B87" s="31">
        <v>1.0</v>
      </c>
      <c r="C87" s="85" t="s">
        <v>208</v>
      </c>
      <c r="D87" s="96"/>
      <c r="E87" s="97" t="s">
        <v>209</v>
      </c>
      <c r="F87" s="82"/>
      <c r="G87" s="88" t="s">
        <v>203</v>
      </c>
      <c r="H87" s="34"/>
      <c r="I87" s="98">
        <v>3054.35</v>
      </c>
      <c r="J87" s="84"/>
      <c r="K87" s="89">
        <f t="shared" si="1"/>
        <v>5497.83</v>
      </c>
      <c r="L87" s="3" t="str">
        <f t="shared" si="2"/>
        <v/>
      </c>
      <c r="M87" s="3"/>
      <c r="N87" s="3"/>
      <c r="O87" s="3"/>
      <c r="P87" s="3"/>
      <c r="Q87" s="3"/>
      <c r="R87" s="3"/>
      <c r="S87" s="3"/>
      <c r="T87" s="3"/>
      <c r="U87" s="3"/>
      <c r="V87" s="3"/>
      <c r="W87" s="3"/>
      <c r="X87" s="3"/>
      <c r="Y87" s="3"/>
      <c r="Z87" s="3"/>
    </row>
    <row r="88" ht="162.0" customHeight="1">
      <c r="A88" s="30">
        <v>72.0</v>
      </c>
      <c r="B88" s="31">
        <v>1.0</v>
      </c>
      <c r="C88" s="85" t="s">
        <v>210</v>
      </c>
      <c r="D88" s="96"/>
      <c r="E88" s="97" t="s">
        <v>211</v>
      </c>
      <c r="F88" s="82"/>
      <c r="G88" s="88" t="s">
        <v>212</v>
      </c>
      <c r="H88" s="34" t="s">
        <v>27</v>
      </c>
      <c r="I88" s="98">
        <v>1754.35</v>
      </c>
      <c r="J88" s="84"/>
      <c r="K88" s="89">
        <f t="shared" si="1"/>
        <v>3157.83</v>
      </c>
      <c r="L88" s="3" t="str">
        <f t="shared" si="2"/>
        <v/>
      </c>
      <c r="M88" s="3"/>
      <c r="N88" s="3"/>
      <c r="O88" s="3"/>
      <c r="P88" s="3"/>
      <c r="Q88" s="3"/>
      <c r="R88" s="3"/>
      <c r="S88" s="3"/>
      <c r="T88" s="3"/>
      <c r="U88" s="3"/>
      <c r="V88" s="3"/>
      <c r="W88" s="3"/>
      <c r="X88" s="3"/>
      <c r="Y88" s="3"/>
      <c r="Z88" s="3"/>
    </row>
    <row r="89" ht="162.0" customHeight="1">
      <c r="A89" s="30">
        <v>73.0</v>
      </c>
      <c r="B89" s="31">
        <v>1.0</v>
      </c>
      <c r="C89" s="85" t="s">
        <v>213</v>
      </c>
      <c r="D89" s="96"/>
      <c r="E89" s="97" t="s">
        <v>211</v>
      </c>
      <c r="F89" s="82"/>
      <c r="G89" s="88" t="s">
        <v>212</v>
      </c>
      <c r="H89" s="34" t="s">
        <v>27</v>
      </c>
      <c r="I89" s="98">
        <v>2208.7</v>
      </c>
      <c r="J89" s="84"/>
      <c r="K89" s="89">
        <f t="shared" si="1"/>
        <v>3975.66</v>
      </c>
      <c r="L89" s="3" t="str">
        <f t="shared" si="2"/>
        <v/>
      </c>
      <c r="M89" s="3"/>
      <c r="N89" s="3"/>
      <c r="O89" s="3"/>
      <c r="P89" s="3"/>
      <c r="Q89" s="3"/>
      <c r="R89" s="3"/>
      <c r="S89" s="3"/>
      <c r="T89" s="3"/>
      <c r="U89" s="3"/>
      <c r="V89" s="3"/>
      <c r="W89" s="3"/>
      <c r="X89" s="3"/>
      <c r="Y89" s="3"/>
      <c r="Z89" s="3"/>
    </row>
    <row r="90" ht="162.0" customHeight="1">
      <c r="A90" s="30">
        <v>74.0</v>
      </c>
      <c r="B90" s="31">
        <v>1.0</v>
      </c>
      <c r="C90" s="85" t="s">
        <v>214</v>
      </c>
      <c r="D90" s="96"/>
      <c r="E90" s="97" t="s">
        <v>215</v>
      </c>
      <c r="F90" s="82"/>
      <c r="G90" s="88" t="s">
        <v>216</v>
      </c>
      <c r="H90" s="34" t="s">
        <v>27</v>
      </c>
      <c r="I90" s="98">
        <v>1494.35</v>
      </c>
      <c r="J90" s="84"/>
      <c r="K90" s="89">
        <f t="shared" si="1"/>
        <v>2689.83</v>
      </c>
      <c r="L90" s="3" t="str">
        <f t="shared" si="2"/>
        <v/>
      </c>
      <c r="M90" s="3"/>
      <c r="N90" s="3"/>
      <c r="O90" s="3"/>
      <c r="P90" s="3"/>
      <c r="Q90" s="3"/>
      <c r="R90" s="3"/>
      <c r="S90" s="3"/>
      <c r="T90" s="3"/>
      <c r="U90" s="3"/>
      <c r="V90" s="3"/>
      <c r="W90" s="3"/>
      <c r="X90" s="3"/>
      <c r="Y90" s="3"/>
      <c r="Z90" s="3"/>
    </row>
    <row r="91" ht="162.0" customHeight="1">
      <c r="A91" s="30">
        <v>75.0</v>
      </c>
      <c r="B91" s="31">
        <v>1.0</v>
      </c>
      <c r="C91" s="85" t="s">
        <v>217</v>
      </c>
      <c r="D91" s="96"/>
      <c r="E91" s="97" t="s">
        <v>218</v>
      </c>
      <c r="F91" s="82"/>
      <c r="G91" s="88" t="s">
        <v>219</v>
      </c>
      <c r="H91" s="34" t="s">
        <v>27</v>
      </c>
      <c r="I91" s="98">
        <v>844.35</v>
      </c>
      <c r="J91" s="84"/>
      <c r="K91" s="89">
        <f t="shared" si="1"/>
        <v>1519.83</v>
      </c>
      <c r="L91" s="3" t="str">
        <f t="shared" si="2"/>
        <v/>
      </c>
      <c r="M91" s="3"/>
      <c r="N91" s="3"/>
      <c r="O91" s="3"/>
      <c r="P91" s="3"/>
      <c r="Q91" s="3"/>
      <c r="R91" s="3"/>
      <c r="S91" s="3"/>
      <c r="T91" s="3"/>
      <c r="U91" s="3"/>
      <c r="V91" s="3"/>
      <c r="W91" s="3"/>
      <c r="X91" s="3"/>
      <c r="Y91" s="3"/>
      <c r="Z91" s="3"/>
    </row>
    <row r="92" ht="162.0" customHeight="1">
      <c r="A92" s="30">
        <v>76.0</v>
      </c>
      <c r="B92" s="31">
        <v>1.0</v>
      </c>
      <c r="C92" s="95" t="s">
        <v>220</v>
      </c>
      <c r="D92" s="96"/>
      <c r="E92" s="97" t="s">
        <v>221</v>
      </c>
      <c r="F92" s="82"/>
      <c r="G92" s="88" t="s">
        <v>222</v>
      </c>
      <c r="H92" s="34"/>
      <c r="I92" s="98">
        <v>0.0</v>
      </c>
      <c r="J92" s="84"/>
      <c r="K92" s="89">
        <f t="shared" si="1"/>
        <v>0</v>
      </c>
      <c r="L92" s="3" t="str">
        <f t="shared" si="2"/>
        <v/>
      </c>
      <c r="M92" s="3"/>
      <c r="N92" s="3"/>
      <c r="O92" s="3"/>
      <c r="P92" s="3"/>
      <c r="Q92" s="3"/>
      <c r="R92" s="3"/>
      <c r="S92" s="3"/>
      <c r="T92" s="3"/>
      <c r="U92" s="3"/>
      <c r="V92" s="3"/>
      <c r="W92" s="3"/>
      <c r="X92" s="3"/>
      <c r="Y92" s="3"/>
      <c r="Z92" s="3"/>
    </row>
    <row r="93" ht="148.5" customHeight="1">
      <c r="A93" s="30">
        <v>77.0</v>
      </c>
      <c r="B93" s="31">
        <v>1.0</v>
      </c>
      <c r="C93" s="95" t="s">
        <v>223</v>
      </c>
      <c r="D93" s="96"/>
      <c r="E93" s="97" t="s">
        <v>224</v>
      </c>
      <c r="F93" s="82"/>
      <c r="G93" s="88" t="s">
        <v>225</v>
      </c>
      <c r="H93" s="34"/>
      <c r="I93" s="98">
        <v>0.0</v>
      </c>
      <c r="J93" s="84"/>
      <c r="K93" s="89">
        <f t="shared" si="1"/>
        <v>0</v>
      </c>
      <c r="L93" s="3" t="str">
        <f t="shared" si="2"/>
        <v/>
      </c>
      <c r="M93" s="3"/>
      <c r="N93" s="3"/>
      <c r="O93" s="3"/>
      <c r="P93" s="3"/>
      <c r="Q93" s="3"/>
      <c r="R93" s="3"/>
      <c r="S93" s="3"/>
      <c r="T93" s="3"/>
      <c r="U93" s="3"/>
      <c r="V93" s="3"/>
      <c r="W93" s="3"/>
      <c r="X93" s="3"/>
      <c r="Y93" s="3"/>
      <c r="Z93" s="3"/>
    </row>
    <row r="94" ht="136.5" customHeight="1">
      <c r="A94" s="30">
        <v>78.0</v>
      </c>
      <c r="B94" s="31">
        <v>1.0</v>
      </c>
      <c r="C94" s="85" t="s">
        <v>226</v>
      </c>
      <c r="D94" s="96"/>
      <c r="E94" s="97" t="s">
        <v>227</v>
      </c>
      <c r="F94" s="82"/>
      <c r="G94" s="88" t="s">
        <v>228</v>
      </c>
      <c r="H94" s="34"/>
      <c r="I94" s="98">
        <v>1299.35</v>
      </c>
      <c r="J94" s="84"/>
      <c r="K94" s="89">
        <f t="shared" si="1"/>
        <v>2338.83</v>
      </c>
      <c r="L94" s="3" t="str">
        <f t="shared" si="2"/>
        <v/>
      </c>
      <c r="M94" s="3"/>
      <c r="N94" s="3"/>
      <c r="O94" s="3"/>
      <c r="P94" s="3"/>
      <c r="Q94" s="3"/>
      <c r="R94" s="3"/>
      <c r="S94" s="3"/>
      <c r="T94" s="3"/>
      <c r="U94" s="3"/>
      <c r="V94" s="3"/>
      <c r="W94" s="3"/>
      <c r="X94" s="3"/>
      <c r="Y94" s="3"/>
      <c r="Z94" s="3"/>
    </row>
    <row r="95" ht="146.25" customHeight="1">
      <c r="A95" s="30">
        <v>79.0</v>
      </c>
      <c r="B95" s="31">
        <v>1.0</v>
      </c>
      <c r="C95" s="85" t="s">
        <v>229</v>
      </c>
      <c r="D95" s="96"/>
      <c r="E95" s="97" t="s">
        <v>230</v>
      </c>
      <c r="F95" s="82"/>
      <c r="G95" s="88" t="s">
        <v>228</v>
      </c>
      <c r="H95" s="34"/>
      <c r="I95" s="98">
        <v>1754.35</v>
      </c>
      <c r="J95" s="84"/>
      <c r="K95" s="89">
        <f t="shared" si="1"/>
        <v>3157.83</v>
      </c>
      <c r="L95" s="3" t="str">
        <f t="shared" si="2"/>
        <v/>
      </c>
      <c r="M95" s="3"/>
      <c r="N95" s="3"/>
      <c r="O95" s="3"/>
      <c r="P95" s="3"/>
      <c r="Q95" s="3"/>
      <c r="R95" s="3"/>
      <c r="S95" s="3"/>
      <c r="T95" s="3"/>
      <c r="U95" s="3"/>
      <c r="V95" s="3"/>
      <c r="W95" s="3"/>
      <c r="X95" s="3"/>
      <c r="Y95" s="3"/>
      <c r="Z95" s="3"/>
    </row>
    <row r="96" ht="146.25" customHeight="1">
      <c r="A96" s="30">
        <v>80.0</v>
      </c>
      <c r="B96" s="31">
        <v>1.0</v>
      </c>
      <c r="C96" s="85" t="s">
        <v>231</v>
      </c>
      <c r="D96" s="96"/>
      <c r="E96" s="97" t="s">
        <v>232</v>
      </c>
      <c r="F96" s="82"/>
      <c r="G96" s="88" t="s">
        <v>233</v>
      </c>
      <c r="H96" s="34"/>
      <c r="I96" s="98">
        <v>1039.35</v>
      </c>
      <c r="J96" s="84"/>
      <c r="K96" s="89">
        <f t="shared" si="1"/>
        <v>1870.83</v>
      </c>
      <c r="L96" s="3" t="str">
        <f t="shared" si="2"/>
        <v/>
      </c>
      <c r="M96" s="3"/>
      <c r="N96" s="3"/>
      <c r="O96" s="3"/>
      <c r="P96" s="3"/>
      <c r="Q96" s="3"/>
      <c r="R96" s="3"/>
      <c r="S96" s="3"/>
      <c r="T96" s="3"/>
      <c r="U96" s="3"/>
      <c r="V96" s="3"/>
      <c r="W96" s="3"/>
      <c r="X96" s="3"/>
      <c r="Y96" s="3"/>
      <c r="Z96" s="3"/>
    </row>
    <row r="97" ht="159.75" customHeight="1">
      <c r="A97" s="30">
        <v>81.0</v>
      </c>
      <c r="B97" s="31">
        <v>1.0</v>
      </c>
      <c r="C97" s="85" t="s">
        <v>234</v>
      </c>
      <c r="D97" s="96"/>
      <c r="E97" s="97" t="s">
        <v>235</v>
      </c>
      <c r="F97" s="82"/>
      <c r="G97" s="88" t="s">
        <v>236</v>
      </c>
      <c r="H97" s="34"/>
      <c r="I97" s="98">
        <v>2364.0</v>
      </c>
      <c r="J97" s="84"/>
      <c r="K97" s="89">
        <f t="shared" si="1"/>
        <v>4255.2</v>
      </c>
      <c r="L97" s="3" t="str">
        <f t="shared" si="2"/>
        <v/>
      </c>
      <c r="M97" s="3"/>
      <c r="N97" s="3"/>
      <c r="O97" s="3"/>
      <c r="P97" s="3"/>
      <c r="Q97" s="3"/>
      <c r="R97" s="3"/>
      <c r="S97" s="3"/>
      <c r="T97" s="3"/>
      <c r="U97" s="3"/>
      <c r="V97" s="3"/>
      <c r="W97" s="3"/>
      <c r="X97" s="3"/>
      <c r="Y97" s="3"/>
      <c r="Z97" s="3"/>
    </row>
    <row r="98" ht="159.75" customHeight="1">
      <c r="A98" s="30">
        <v>82.0</v>
      </c>
      <c r="B98" s="31">
        <v>1.0</v>
      </c>
      <c r="C98" s="85" t="s">
        <v>237</v>
      </c>
      <c r="D98" s="96"/>
      <c r="E98" s="97" t="s">
        <v>238</v>
      </c>
      <c r="F98" s="82"/>
      <c r="G98" s="88" t="s">
        <v>236</v>
      </c>
      <c r="H98" s="34"/>
      <c r="I98" s="98">
        <v>1689.35</v>
      </c>
      <c r="J98" s="84"/>
      <c r="K98" s="89">
        <f t="shared" si="1"/>
        <v>3040.83</v>
      </c>
      <c r="L98" s="3" t="str">
        <f t="shared" si="2"/>
        <v/>
      </c>
      <c r="M98" s="3"/>
      <c r="N98" s="3"/>
      <c r="O98" s="3"/>
      <c r="P98" s="3"/>
      <c r="Q98" s="3"/>
      <c r="R98" s="3"/>
      <c r="S98" s="3"/>
      <c r="T98" s="3"/>
      <c r="U98" s="3"/>
      <c r="V98" s="3"/>
      <c r="W98" s="3"/>
      <c r="X98" s="3"/>
      <c r="Y98" s="3"/>
      <c r="Z98" s="3"/>
    </row>
    <row r="99" ht="159.75" customHeight="1">
      <c r="A99" s="30">
        <v>83.0</v>
      </c>
      <c r="B99" s="31">
        <v>1.0</v>
      </c>
      <c r="C99" s="85" t="s">
        <v>239</v>
      </c>
      <c r="D99" s="96"/>
      <c r="E99" s="97" t="s">
        <v>240</v>
      </c>
      <c r="F99" s="82"/>
      <c r="G99" s="88" t="s">
        <v>236</v>
      </c>
      <c r="H99" s="34"/>
      <c r="I99" s="98">
        <v>974.35</v>
      </c>
      <c r="J99" s="84"/>
      <c r="K99" s="89">
        <f t="shared" si="1"/>
        <v>1753.83</v>
      </c>
      <c r="L99" s="3" t="str">
        <f t="shared" si="2"/>
        <v/>
      </c>
      <c r="M99" s="3"/>
      <c r="N99" s="3"/>
      <c r="O99" s="3"/>
      <c r="P99" s="3"/>
      <c r="Q99" s="3"/>
      <c r="R99" s="3"/>
      <c r="S99" s="3"/>
      <c r="T99" s="3"/>
      <c r="U99" s="3"/>
      <c r="V99" s="3"/>
      <c r="W99" s="3"/>
      <c r="X99" s="3"/>
      <c r="Y99" s="3"/>
      <c r="Z99" s="3"/>
    </row>
    <row r="100" ht="149.25" customHeight="1">
      <c r="A100" s="30">
        <v>84.0</v>
      </c>
      <c r="B100" s="31">
        <v>1.0</v>
      </c>
      <c r="C100" s="85" t="s">
        <v>241</v>
      </c>
      <c r="D100" s="96"/>
      <c r="E100" s="97" t="s">
        <v>242</v>
      </c>
      <c r="F100" s="82"/>
      <c r="G100" s="88" t="s">
        <v>236</v>
      </c>
      <c r="H100" s="34"/>
      <c r="I100" s="98">
        <v>1104.35</v>
      </c>
      <c r="J100" s="84"/>
      <c r="K100" s="89">
        <f t="shared" si="1"/>
        <v>1987.83</v>
      </c>
      <c r="L100" s="3" t="str">
        <f t="shared" si="2"/>
        <v/>
      </c>
      <c r="M100" s="3"/>
      <c r="N100" s="3"/>
      <c r="O100" s="3"/>
      <c r="P100" s="3"/>
      <c r="Q100" s="3"/>
      <c r="R100" s="3"/>
      <c r="S100" s="3"/>
      <c r="T100" s="3"/>
      <c r="U100" s="3"/>
      <c r="V100" s="3"/>
      <c r="W100" s="3"/>
      <c r="X100" s="3"/>
      <c r="Y100" s="3"/>
      <c r="Z100" s="3"/>
    </row>
    <row r="101" ht="149.25" customHeight="1">
      <c r="A101" s="30">
        <v>85.0</v>
      </c>
      <c r="B101" s="31">
        <v>1.0</v>
      </c>
      <c r="C101" s="85" t="s">
        <v>243</v>
      </c>
      <c r="D101" s="96"/>
      <c r="E101" s="97" t="s">
        <v>244</v>
      </c>
      <c r="F101" s="82"/>
      <c r="G101" s="88" t="s">
        <v>236</v>
      </c>
      <c r="H101" s="34"/>
      <c r="I101" s="98">
        <v>1234.35</v>
      </c>
      <c r="J101" s="84"/>
      <c r="K101" s="89">
        <f t="shared" si="1"/>
        <v>2221.83</v>
      </c>
      <c r="L101" s="3" t="str">
        <f t="shared" si="2"/>
        <v/>
      </c>
      <c r="M101" s="3"/>
      <c r="N101" s="3"/>
      <c r="O101" s="3"/>
      <c r="P101" s="3"/>
      <c r="Q101" s="3"/>
      <c r="R101" s="3"/>
      <c r="S101" s="3"/>
      <c r="T101" s="3"/>
      <c r="U101" s="3"/>
      <c r="V101" s="3"/>
      <c r="W101" s="3"/>
      <c r="X101" s="3"/>
      <c r="Y101" s="3"/>
      <c r="Z101" s="3"/>
    </row>
    <row r="102" ht="149.25" customHeight="1">
      <c r="A102" s="30">
        <v>86.0</v>
      </c>
      <c r="B102" s="31">
        <v>1.0</v>
      </c>
      <c r="C102" s="85" t="s">
        <v>245</v>
      </c>
      <c r="D102" s="96"/>
      <c r="E102" s="97" t="s">
        <v>246</v>
      </c>
      <c r="F102" s="82"/>
      <c r="G102" s="88" t="s">
        <v>247</v>
      </c>
      <c r="H102" s="34"/>
      <c r="I102" s="98">
        <v>1364.35</v>
      </c>
      <c r="J102" s="84"/>
      <c r="K102" s="89">
        <f t="shared" si="1"/>
        <v>2455.83</v>
      </c>
      <c r="L102" s="3" t="str">
        <f t="shared" si="2"/>
        <v/>
      </c>
      <c r="M102" s="3"/>
      <c r="N102" s="3"/>
      <c r="O102" s="3"/>
      <c r="P102" s="3"/>
      <c r="Q102" s="3"/>
      <c r="R102" s="3"/>
      <c r="S102" s="3"/>
      <c r="T102" s="3"/>
      <c r="U102" s="3"/>
      <c r="V102" s="3"/>
      <c r="W102" s="3"/>
      <c r="X102" s="3"/>
      <c r="Y102" s="3"/>
      <c r="Z102" s="3"/>
    </row>
    <row r="103" ht="149.25" customHeight="1">
      <c r="A103" s="30">
        <v>87.0</v>
      </c>
      <c r="B103" s="31">
        <v>1.0</v>
      </c>
      <c r="C103" s="85" t="s">
        <v>248</v>
      </c>
      <c r="D103" s="96"/>
      <c r="E103" s="97" t="s">
        <v>249</v>
      </c>
      <c r="F103" s="82"/>
      <c r="G103" s="88" t="s">
        <v>247</v>
      </c>
      <c r="H103" s="34"/>
      <c r="I103" s="98">
        <v>1364.35</v>
      </c>
      <c r="J103" s="84"/>
      <c r="K103" s="89">
        <f t="shared" si="1"/>
        <v>2455.83</v>
      </c>
      <c r="L103" s="3" t="str">
        <f t="shared" si="2"/>
        <v/>
      </c>
      <c r="M103" s="3"/>
      <c r="N103" s="3"/>
      <c r="O103" s="3"/>
      <c r="P103" s="3"/>
      <c r="Q103" s="3"/>
      <c r="R103" s="3"/>
      <c r="S103" s="3"/>
      <c r="T103" s="3"/>
      <c r="U103" s="3"/>
      <c r="V103" s="3"/>
      <c r="W103" s="3"/>
      <c r="X103" s="3"/>
      <c r="Y103" s="3"/>
      <c r="Z103" s="3"/>
    </row>
    <row r="104" ht="149.25" customHeight="1">
      <c r="A104" s="30">
        <v>88.0</v>
      </c>
      <c r="B104" s="31">
        <v>1.0</v>
      </c>
      <c r="C104" s="85" t="s">
        <v>250</v>
      </c>
      <c r="D104" s="96"/>
      <c r="E104" s="97" t="s">
        <v>251</v>
      </c>
      <c r="F104" s="82"/>
      <c r="G104" s="88" t="s">
        <v>247</v>
      </c>
      <c r="H104" s="34"/>
      <c r="I104" s="98">
        <v>1494.35</v>
      </c>
      <c r="J104" s="84"/>
      <c r="K104" s="89">
        <f t="shared" si="1"/>
        <v>2689.83</v>
      </c>
      <c r="L104" s="3" t="str">
        <f t="shared" si="2"/>
        <v/>
      </c>
      <c r="M104" s="3"/>
      <c r="N104" s="3"/>
      <c r="O104" s="3"/>
      <c r="P104" s="3"/>
      <c r="Q104" s="3"/>
      <c r="R104" s="3"/>
      <c r="S104" s="3"/>
      <c r="T104" s="3"/>
      <c r="U104" s="3"/>
      <c r="V104" s="3"/>
      <c r="W104" s="3"/>
      <c r="X104" s="3"/>
      <c r="Y104" s="3"/>
      <c r="Z104" s="3"/>
    </row>
    <row r="105" ht="149.25" customHeight="1">
      <c r="A105" s="30">
        <v>89.0</v>
      </c>
      <c r="B105" s="31">
        <v>1.0</v>
      </c>
      <c r="C105" s="85" t="s">
        <v>252</v>
      </c>
      <c r="D105" s="96" t="s">
        <v>25</v>
      </c>
      <c r="E105" s="97" t="s">
        <v>253</v>
      </c>
      <c r="F105" s="82"/>
      <c r="G105" s="88" t="s">
        <v>254</v>
      </c>
      <c r="H105" s="34"/>
      <c r="I105" s="98">
        <v>1689.35</v>
      </c>
      <c r="J105" s="84"/>
      <c r="K105" s="89">
        <f t="shared" si="1"/>
        <v>3040.83</v>
      </c>
      <c r="L105" s="3" t="str">
        <f t="shared" si="2"/>
        <v/>
      </c>
      <c r="M105" s="3"/>
      <c r="N105" s="3"/>
      <c r="O105" s="3"/>
      <c r="P105" s="3"/>
      <c r="Q105" s="3"/>
      <c r="R105" s="3"/>
      <c r="S105" s="3"/>
      <c r="T105" s="3"/>
      <c r="U105" s="3"/>
      <c r="V105" s="3"/>
      <c r="W105" s="3"/>
      <c r="X105" s="3"/>
      <c r="Y105" s="3"/>
      <c r="Z105" s="3"/>
    </row>
    <row r="106" ht="149.25" customHeight="1">
      <c r="A106" s="30">
        <v>90.0</v>
      </c>
      <c r="B106" s="31">
        <v>1.0</v>
      </c>
      <c r="C106" s="85" t="s">
        <v>255</v>
      </c>
      <c r="D106" s="96"/>
      <c r="E106" s="97" t="s">
        <v>256</v>
      </c>
      <c r="F106" s="82"/>
      <c r="G106" s="88" t="s">
        <v>257</v>
      </c>
      <c r="H106" s="34"/>
      <c r="I106" s="98">
        <v>1754.35</v>
      </c>
      <c r="J106" s="84"/>
      <c r="K106" s="89">
        <f t="shared" si="1"/>
        <v>3157.83</v>
      </c>
      <c r="L106" s="3" t="str">
        <f t="shared" si="2"/>
        <v/>
      </c>
      <c r="M106" s="3"/>
      <c r="N106" s="3"/>
      <c r="O106" s="3"/>
      <c r="P106" s="3"/>
      <c r="Q106" s="3"/>
      <c r="R106" s="3"/>
      <c r="S106" s="3"/>
      <c r="T106" s="3"/>
      <c r="U106" s="3"/>
      <c r="V106" s="3"/>
      <c r="W106" s="3"/>
      <c r="X106" s="3"/>
      <c r="Y106" s="3"/>
      <c r="Z106" s="3"/>
    </row>
    <row r="107" ht="149.25" customHeight="1">
      <c r="A107" s="30">
        <v>91.0</v>
      </c>
      <c r="B107" s="31">
        <v>1.0</v>
      </c>
      <c r="C107" s="85" t="s">
        <v>258</v>
      </c>
      <c r="D107" s="96"/>
      <c r="E107" s="97" t="s">
        <v>259</v>
      </c>
      <c r="F107" s="82"/>
      <c r="G107" s="88" t="s">
        <v>257</v>
      </c>
      <c r="H107" s="34"/>
      <c r="I107" s="98">
        <v>2079.35</v>
      </c>
      <c r="J107" s="84"/>
      <c r="K107" s="89">
        <f t="shared" si="1"/>
        <v>3742.83</v>
      </c>
      <c r="L107" s="3" t="str">
        <f t="shared" si="2"/>
        <v/>
      </c>
      <c r="M107" s="3"/>
      <c r="N107" s="3"/>
      <c r="O107" s="3"/>
      <c r="P107" s="3"/>
      <c r="Q107" s="3"/>
      <c r="R107" s="3"/>
      <c r="S107" s="3"/>
      <c r="T107" s="3"/>
      <c r="U107" s="3"/>
      <c r="V107" s="3"/>
      <c r="W107" s="3"/>
      <c r="X107" s="3"/>
      <c r="Y107" s="3"/>
      <c r="Z107" s="3"/>
    </row>
    <row r="108" ht="149.25" customHeight="1">
      <c r="A108" s="30">
        <v>92.0</v>
      </c>
      <c r="B108" s="31">
        <v>1.0</v>
      </c>
      <c r="C108" s="85" t="s">
        <v>260</v>
      </c>
      <c r="D108" s="96"/>
      <c r="E108" s="97" t="s">
        <v>261</v>
      </c>
      <c r="F108" s="82"/>
      <c r="G108" s="88" t="s">
        <v>257</v>
      </c>
      <c r="H108" s="34"/>
      <c r="I108" s="98">
        <v>2144.35</v>
      </c>
      <c r="J108" s="84"/>
      <c r="K108" s="89">
        <f t="shared" si="1"/>
        <v>3859.83</v>
      </c>
      <c r="L108" s="3" t="str">
        <f t="shared" si="2"/>
        <v/>
      </c>
      <c r="M108" s="3"/>
      <c r="N108" s="3"/>
      <c r="O108" s="3"/>
      <c r="P108" s="3"/>
      <c r="Q108" s="3"/>
      <c r="R108" s="3"/>
      <c r="S108" s="3"/>
      <c r="T108" s="3"/>
      <c r="U108" s="3"/>
      <c r="V108" s="3"/>
      <c r="W108" s="3"/>
      <c r="X108" s="3"/>
      <c r="Y108" s="3"/>
      <c r="Z108" s="3"/>
    </row>
    <row r="109" ht="149.25" customHeight="1">
      <c r="A109" s="30">
        <v>93.0</v>
      </c>
      <c r="B109" s="31">
        <v>1.0</v>
      </c>
      <c r="C109" s="85" t="s">
        <v>262</v>
      </c>
      <c r="D109" s="96"/>
      <c r="E109" s="97" t="s">
        <v>263</v>
      </c>
      <c r="F109" s="82"/>
      <c r="G109" s="88" t="s">
        <v>257</v>
      </c>
      <c r="H109" s="34"/>
      <c r="I109" s="98">
        <v>2469.35</v>
      </c>
      <c r="J109" s="84"/>
      <c r="K109" s="89">
        <f t="shared" si="1"/>
        <v>4444.83</v>
      </c>
      <c r="L109" s="3" t="str">
        <f t="shared" si="2"/>
        <v/>
      </c>
      <c r="M109" s="3"/>
      <c r="N109" s="3"/>
      <c r="O109" s="3"/>
      <c r="P109" s="3"/>
      <c r="Q109" s="3"/>
      <c r="R109" s="3"/>
      <c r="S109" s="3"/>
      <c r="T109" s="3"/>
      <c r="U109" s="3"/>
      <c r="V109" s="3"/>
      <c r="W109" s="3"/>
      <c r="X109" s="3"/>
      <c r="Y109" s="3"/>
      <c r="Z109" s="3"/>
    </row>
    <row r="110" ht="149.25" customHeight="1">
      <c r="A110" s="30">
        <v>94.0</v>
      </c>
      <c r="B110" s="31">
        <v>1.0</v>
      </c>
      <c r="C110" s="85" t="s">
        <v>264</v>
      </c>
      <c r="D110" s="96"/>
      <c r="E110" s="97" t="s">
        <v>265</v>
      </c>
      <c r="F110" s="82"/>
      <c r="G110" s="88" t="s">
        <v>257</v>
      </c>
      <c r="H110" s="34"/>
      <c r="I110" s="98">
        <v>2404.35</v>
      </c>
      <c r="J110" s="84"/>
      <c r="K110" s="89">
        <f t="shared" si="1"/>
        <v>4327.83</v>
      </c>
      <c r="L110" s="3" t="str">
        <f t="shared" si="2"/>
        <v/>
      </c>
      <c r="M110" s="3"/>
      <c r="N110" s="3"/>
      <c r="O110" s="3"/>
      <c r="P110" s="3"/>
      <c r="Q110" s="3"/>
      <c r="R110" s="3"/>
      <c r="S110" s="3"/>
      <c r="T110" s="3"/>
      <c r="U110" s="3"/>
      <c r="V110" s="3"/>
      <c r="W110" s="3"/>
      <c r="X110" s="3"/>
      <c r="Y110" s="3"/>
      <c r="Z110" s="3"/>
    </row>
    <row r="111" ht="149.25" customHeight="1">
      <c r="A111" s="30">
        <v>95.0</v>
      </c>
      <c r="B111" s="31">
        <v>1.0</v>
      </c>
      <c r="C111" s="85" t="s">
        <v>266</v>
      </c>
      <c r="D111" s="96"/>
      <c r="E111" s="97" t="s">
        <v>267</v>
      </c>
      <c r="F111" s="82"/>
      <c r="G111" s="88" t="s">
        <v>257</v>
      </c>
      <c r="H111" s="34"/>
      <c r="I111" s="98">
        <v>2794.35</v>
      </c>
      <c r="J111" s="84"/>
      <c r="K111" s="89">
        <f t="shared" si="1"/>
        <v>5029.83</v>
      </c>
      <c r="L111" s="3" t="str">
        <f t="shared" si="2"/>
        <v/>
      </c>
      <c r="M111" s="3"/>
      <c r="N111" s="3"/>
      <c r="O111" s="3"/>
      <c r="P111" s="3"/>
      <c r="Q111" s="3"/>
      <c r="R111" s="3"/>
      <c r="S111" s="3"/>
      <c r="T111" s="3"/>
      <c r="U111" s="3"/>
      <c r="V111" s="3"/>
      <c r="W111" s="3"/>
      <c r="X111" s="3"/>
      <c r="Y111" s="3"/>
      <c r="Z111" s="3"/>
    </row>
    <row r="112" ht="149.25" customHeight="1">
      <c r="A112" s="30">
        <v>96.0</v>
      </c>
      <c r="B112" s="31">
        <v>1.0</v>
      </c>
      <c r="C112" s="85" t="s">
        <v>268</v>
      </c>
      <c r="D112" s="96"/>
      <c r="E112" s="97" t="s">
        <v>269</v>
      </c>
      <c r="F112" s="82"/>
      <c r="G112" s="88" t="s">
        <v>257</v>
      </c>
      <c r="H112" s="34"/>
      <c r="I112" s="98">
        <v>1884.35</v>
      </c>
      <c r="J112" s="84"/>
      <c r="K112" s="89">
        <f t="shared" si="1"/>
        <v>3391.83</v>
      </c>
      <c r="L112" s="3" t="str">
        <f t="shared" si="2"/>
        <v/>
      </c>
      <c r="M112" s="3"/>
      <c r="N112" s="3"/>
      <c r="O112" s="3"/>
      <c r="P112" s="3"/>
      <c r="Q112" s="3"/>
      <c r="R112" s="3"/>
      <c r="S112" s="3"/>
      <c r="T112" s="3"/>
      <c r="U112" s="3"/>
      <c r="V112" s="3"/>
      <c r="W112" s="3"/>
      <c r="X112" s="3"/>
      <c r="Y112" s="3"/>
      <c r="Z112" s="3"/>
    </row>
    <row r="113" ht="149.25" customHeight="1">
      <c r="A113" s="30">
        <v>97.0</v>
      </c>
      <c r="B113" s="31">
        <v>1.0</v>
      </c>
      <c r="C113" s="85" t="s">
        <v>270</v>
      </c>
      <c r="D113" s="96"/>
      <c r="E113" s="97" t="s">
        <v>271</v>
      </c>
      <c r="F113" s="82"/>
      <c r="G113" s="88" t="s">
        <v>257</v>
      </c>
      <c r="H113" s="34"/>
      <c r="I113" s="98">
        <v>2209.35</v>
      </c>
      <c r="J113" s="84"/>
      <c r="K113" s="89">
        <f t="shared" si="1"/>
        <v>3976.83</v>
      </c>
      <c r="L113" s="3" t="str">
        <f t="shared" si="2"/>
        <v/>
      </c>
      <c r="M113" s="3"/>
      <c r="N113" s="3"/>
      <c r="O113" s="3"/>
      <c r="P113" s="3"/>
      <c r="Q113" s="3"/>
      <c r="R113" s="3"/>
      <c r="S113" s="3"/>
      <c r="T113" s="3"/>
      <c r="U113" s="3"/>
      <c r="V113" s="3"/>
      <c r="W113" s="3"/>
      <c r="X113" s="3"/>
      <c r="Y113" s="3"/>
      <c r="Z113" s="3"/>
    </row>
    <row r="114" ht="126.75" customHeight="1">
      <c r="A114" s="30">
        <v>98.0</v>
      </c>
      <c r="B114" s="31">
        <v>1.0</v>
      </c>
      <c r="C114" s="85" t="s">
        <v>272</v>
      </c>
      <c r="D114" s="96"/>
      <c r="E114" s="97" t="s">
        <v>273</v>
      </c>
      <c r="F114" s="82"/>
      <c r="G114" s="88" t="s">
        <v>257</v>
      </c>
      <c r="H114" s="34"/>
      <c r="I114" s="98">
        <v>2274.35</v>
      </c>
      <c r="J114" s="84"/>
      <c r="K114" s="89">
        <f t="shared" si="1"/>
        <v>4093.83</v>
      </c>
      <c r="L114" s="3" t="str">
        <f t="shared" si="2"/>
        <v/>
      </c>
      <c r="M114" s="3"/>
      <c r="N114" s="3"/>
      <c r="O114" s="3"/>
      <c r="P114" s="3"/>
      <c r="Q114" s="3"/>
      <c r="R114" s="3"/>
      <c r="S114" s="3"/>
      <c r="T114" s="3"/>
      <c r="U114" s="3"/>
      <c r="V114" s="3"/>
      <c r="W114" s="3"/>
      <c r="X114" s="3"/>
      <c r="Y114" s="3"/>
      <c r="Z114" s="3"/>
    </row>
    <row r="115" ht="135.0" customHeight="1">
      <c r="A115" s="30">
        <v>99.0</v>
      </c>
      <c r="B115" s="31">
        <v>1.0</v>
      </c>
      <c r="C115" s="85" t="s">
        <v>274</v>
      </c>
      <c r="D115" s="96"/>
      <c r="E115" s="97" t="s">
        <v>275</v>
      </c>
      <c r="F115" s="82"/>
      <c r="G115" s="88" t="s">
        <v>257</v>
      </c>
      <c r="H115" s="34"/>
      <c r="I115" s="98">
        <v>2599.35</v>
      </c>
      <c r="J115" s="84"/>
      <c r="K115" s="89">
        <f t="shared" si="1"/>
        <v>4678.83</v>
      </c>
      <c r="L115" s="3" t="str">
        <f t="shared" si="2"/>
        <v/>
      </c>
      <c r="M115" s="3"/>
      <c r="N115" s="3"/>
      <c r="O115" s="3"/>
      <c r="P115" s="3"/>
      <c r="Q115" s="3"/>
      <c r="R115" s="3"/>
      <c r="S115" s="3"/>
      <c r="T115" s="3"/>
      <c r="U115" s="3"/>
      <c r="V115" s="3"/>
      <c r="W115" s="3"/>
      <c r="X115" s="3"/>
      <c r="Y115" s="3"/>
      <c r="Z115" s="3"/>
    </row>
    <row r="116" ht="135.0" customHeight="1">
      <c r="A116" s="30">
        <v>100.0</v>
      </c>
      <c r="B116" s="31">
        <v>1.0</v>
      </c>
      <c r="C116" s="85" t="s">
        <v>276</v>
      </c>
      <c r="D116" s="96"/>
      <c r="E116" s="97" t="s">
        <v>277</v>
      </c>
      <c r="F116" s="82"/>
      <c r="G116" s="88" t="s">
        <v>257</v>
      </c>
      <c r="H116" s="34"/>
      <c r="I116" s="98">
        <v>2534.35</v>
      </c>
      <c r="J116" s="84"/>
      <c r="K116" s="89">
        <f t="shared" si="1"/>
        <v>4561.83</v>
      </c>
      <c r="L116" s="3" t="str">
        <f t="shared" si="2"/>
        <v/>
      </c>
      <c r="M116" s="3"/>
      <c r="N116" s="3"/>
      <c r="O116" s="3"/>
      <c r="P116" s="3"/>
      <c r="Q116" s="3"/>
      <c r="R116" s="3"/>
      <c r="S116" s="3"/>
      <c r="T116" s="3"/>
      <c r="U116" s="3"/>
      <c r="V116" s="3"/>
      <c r="W116" s="3"/>
      <c r="X116" s="3"/>
      <c r="Y116" s="3"/>
      <c r="Z116" s="3"/>
    </row>
    <row r="117" ht="145.5" customHeight="1">
      <c r="A117" s="30">
        <v>101.0</v>
      </c>
      <c r="B117" s="31">
        <v>1.0</v>
      </c>
      <c r="C117" s="85" t="s">
        <v>278</v>
      </c>
      <c r="D117" s="96"/>
      <c r="E117" s="97" t="s">
        <v>279</v>
      </c>
      <c r="F117" s="82"/>
      <c r="G117" s="88" t="s">
        <v>257</v>
      </c>
      <c r="H117" s="34"/>
      <c r="I117" s="98">
        <v>2924.35</v>
      </c>
      <c r="J117" s="84"/>
      <c r="K117" s="89">
        <f t="shared" si="1"/>
        <v>5263.83</v>
      </c>
      <c r="L117" s="3" t="str">
        <f t="shared" si="2"/>
        <v/>
      </c>
      <c r="M117" s="3"/>
      <c r="N117" s="3"/>
      <c r="O117" s="3"/>
      <c r="P117" s="3"/>
      <c r="Q117" s="3"/>
      <c r="R117" s="3"/>
      <c r="S117" s="3"/>
      <c r="T117" s="3"/>
      <c r="U117" s="3"/>
      <c r="V117" s="3"/>
      <c r="W117" s="3"/>
      <c r="X117" s="3"/>
      <c r="Y117" s="3"/>
      <c r="Z117" s="3"/>
    </row>
    <row r="118" ht="154.5" customHeight="1">
      <c r="A118" s="30">
        <v>102.0</v>
      </c>
      <c r="B118" s="31">
        <v>1.0</v>
      </c>
      <c r="C118" s="85" t="s">
        <v>280</v>
      </c>
      <c r="D118" s="96"/>
      <c r="E118" s="97" t="s">
        <v>281</v>
      </c>
      <c r="F118" s="82"/>
      <c r="G118" s="88" t="s">
        <v>257</v>
      </c>
      <c r="H118" s="34"/>
      <c r="I118" s="98">
        <v>1949.35</v>
      </c>
      <c r="J118" s="84"/>
      <c r="K118" s="89">
        <f t="shared" si="1"/>
        <v>3508.83</v>
      </c>
      <c r="L118" s="3" t="str">
        <f t="shared" si="2"/>
        <v/>
      </c>
      <c r="M118" s="3"/>
      <c r="N118" s="3"/>
      <c r="O118" s="3"/>
      <c r="P118" s="3"/>
      <c r="Q118" s="3"/>
      <c r="R118" s="3"/>
      <c r="S118" s="3"/>
      <c r="T118" s="3"/>
      <c r="U118" s="3"/>
      <c r="V118" s="3"/>
      <c r="W118" s="3"/>
      <c r="X118" s="3"/>
      <c r="Y118" s="3"/>
      <c r="Z118" s="3"/>
    </row>
    <row r="119" ht="154.5" customHeight="1">
      <c r="A119" s="30">
        <v>103.0</v>
      </c>
      <c r="B119" s="31">
        <v>1.0</v>
      </c>
      <c r="C119" s="85" t="s">
        <v>282</v>
      </c>
      <c r="D119" s="96"/>
      <c r="E119" s="97" t="s">
        <v>283</v>
      </c>
      <c r="F119" s="82"/>
      <c r="G119" s="88" t="s">
        <v>257</v>
      </c>
      <c r="H119" s="34"/>
      <c r="I119" s="98">
        <v>2274.35</v>
      </c>
      <c r="J119" s="84"/>
      <c r="K119" s="89">
        <f t="shared" si="1"/>
        <v>4093.83</v>
      </c>
      <c r="L119" s="3" t="str">
        <f t="shared" si="2"/>
        <v/>
      </c>
      <c r="M119" s="3"/>
      <c r="N119" s="3"/>
      <c r="O119" s="3"/>
      <c r="P119" s="3"/>
      <c r="Q119" s="3"/>
      <c r="R119" s="3"/>
      <c r="S119" s="3"/>
      <c r="T119" s="3"/>
      <c r="U119" s="3"/>
      <c r="V119" s="3"/>
      <c r="W119" s="3"/>
      <c r="X119" s="3"/>
      <c r="Y119" s="3"/>
      <c r="Z119" s="3"/>
    </row>
    <row r="120" ht="154.5" customHeight="1">
      <c r="A120" s="30">
        <v>104.0</v>
      </c>
      <c r="B120" s="31">
        <v>1.0</v>
      </c>
      <c r="C120" s="85" t="s">
        <v>284</v>
      </c>
      <c r="D120" s="96"/>
      <c r="E120" s="97" t="s">
        <v>285</v>
      </c>
      <c r="F120" s="82"/>
      <c r="G120" s="88" t="s">
        <v>257</v>
      </c>
      <c r="H120" s="34"/>
      <c r="I120" s="98">
        <v>2404.35</v>
      </c>
      <c r="J120" s="84"/>
      <c r="K120" s="89">
        <f t="shared" si="1"/>
        <v>4327.83</v>
      </c>
      <c r="L120" s="3" t="str">
        <f t="shared" si="2"/>
        <v/>
      </c>
      <c r="M120" s="3"/>
      <c r="N120" s="3"/>
      <c r="O120" s="3"/>
      <c r="P120" s="3"/>
      <c r="Q120" s="3"/>
      <c r="R120" s="3"/>
      <c r="S120" s="3"/>
      <c r="T120" s="3"/>
      <c r="U120" s="3"/>
      <c r="V120" s="3"/>
      <c r="W120" s="3"/>
      <c r="X120" s="3"/>
      <c r="Y120" s="3"/>
      <c r="Z120" s="3"/>
    </row>
    <row r="121" ht="154.5" customHeight="1">
      <c r="A121" s="30">
        <v>105.0</v>
      </c>
      <c r="B121" s="31">
        <v>1.0</v>
      </c>
      <c r="C121" s="85" t="s">
        <v>286</v>
      </c>
      <c r="D121" s="96"/>
      <c r="E121" s="97" t="s">
        <v>287</v>
      </c>
      <c r="F121" s="82"/>
      <c r="G121" s="88" t="s">
        <v>257</v>
      </c>
      <c r="H121" s="34"/>
      <c r="I121" s="98">
        <v>2729.0</v>
      </c>
      <c r="J121" s="84"/>
      <c r="K121" s="89">
        <f t="shared" si="1"/>
        <v>4912.2</v>
      </c>
      <c r="L121" s="3" t="str">
        <f t="shared" si="2"/>
        <v/>
      </c>
      <c r="M121" s="3"/>
      <c r="N121" s="3"/>
      <c r="O121" s="3"/>
      <c r="P121" s="3"/>
      <c r="Q121" s="3"/>
      <c r="R121" s="3"/>
      <c r="S121" s="3"/>
      <c r="T121" s="3"/>
      <c r="U121" s="3"/>
      <c r="V121" s="3"/>
      <c r="W121" s="3"/>
      <c r="X121" s="3"/>
      <c r="Y121" s="3"/>
      <c r="Z121" s="3"/>
    </row>
    <row r="122" ht="154.5" customHeight="1">
      <c r="A122" s="30">
        <v>106.0</v>
      </c>
      <c r="B122" s="31">
        <v>1.0</v>
      </c>
      <c r="C122" s="85" t="s">
        <v>288</v>
      </c>
      <c r="D122" s="96"/>
      <c r="E122" s="97" t="s">
        <v>289</v>
      </c>
      <c r="F122" s="82"/>
      <c r="G122" s="88" t="s">
        <v>257</v>
      </c>
      <c r="H122" s="34"/>
      <c r="I122" s="98">
        <v>2599.0</v>
      </c>
      <c r="J122" s="84"/>
      <c r="K122" s="89">
        <f t="shared" si="1"/>
        <v>4678.2</v>
      </c>
      <c r="L122" s="3" t="str">
        <f t="shared" si="2"/>
        <v/>
      </c>
      <c r="M122" s="3"/>
      <c r="N122" s="3"/>
      <c r="O122" s="3"/>
      <c r="P122" s="3"/>
      <c r="Q122" s="3"/>
      <c r="R122" s="3"/>
      <c r="S122" s="3"/>
      <c r="T122" s="3"/>
      <c r="U122" s="3"/>
      <c r="V122" s="3"/>
      <c r="W122" s="3"/>
      <c r="X122" s="3"/>
      <c r="Y122" s="3"/>
      <c r="Z122" s="3"/>
    </row>
    <row r="123" ht="154.5" customHeight="1">
      <c r="A123" s="30">
        <v>107.0</v>
      </c>
      <c r="B123" s="31">
        <v>1.0</v>
      </c>
      <c r="C123" s="85" t="s">
        <v>290</v>
      </c>
      <c r="D123" s="96"/>
      <c r="E123" s="97" t="s">
        <v>291</v>
      </c>
      <c r="F123" s="82"/>
      <c r="G123" s="88" t="s">
        <v>257</v>
      </c>
      <c r="H123" s="34"/>
      <c r="I123" s="98">
        <v>2989.0</v>
      </c>
      <c r="J123" s="84"/>
      <c r="K123" s="89">
        <f t="shared" si="1"/>
        <v>5380.2</v>
      </c>
      <c r="L123" s="3" t="str">
        <f t="shared" si="2"/>
        <v/>
      </c>
      <c r="M123" s="3"/>
      <c r="N123" s="3"/>
      <c r="O123" s="3"/>
      <c r="P123" s="3"/>
      <c r="Q123" s="3"/>
      <c r="R123" s="3"/>
      <c r="S123" s="3"/>
      <c r="T123" s="3"/>
      <c r="U123" s="3"/>
      <c r="V123" s="3"/>
      <c r="W123" s="3"/>
      <c r="X123" s="3"/>
      <c r="Y123" s="3"/>
      <c r="Z123" s="3"/>
    </row>
    <row r="124" ht="154.5" customHeight="1">
      <c r="A124" s="30">
        <v>108.0</v>
      </c>
      <c r="B124" s="31">
        <v>1.0</v>
      </c>
      <c r="C124" s="85" t="s">
        <v>292</v>
      </c>
      <c r="D124" s="96"/>
      <c r="E124" s="97" t="s">
        <v>293</v>
      </c>
      <c r="F124" s="82"/>
      <c r="G124" s="88" t="s">
        <v>257</v>
      </c>
      <c r="H124" s="34"/>
      <c r="I124" s="98">
        <v>2079.0</v>
      </c>
      <c r="J124" s="84"/>
      <c r="K124" s="89">
        <f t="shared" si="1"/>
        <v>3742.2</v>
      </c>
      <c r="L124" s="3" t="str">
        <f t="shared" si="2"/>
        <v/>
      </c>
      <c r="M124" s="3"/>
      <c r="N124" s="3"/>
      <c r="O124" s="3"/>
      <c r="P124" s="3"/>
      <c r="Q124" s="3"/>
      <c r="R124" s="3"/>
      <c r="S124" s="3"/>
      <c r="T124" s="3"/>
      <c r="U124" s="3"/>
      <c r="V124" s="3"/>
      <c r="W124" s="3"/>
      <c r="X124" s="3"/>
      <c r="Y124" s="3"/>
      <c r="Z124" s="3"/>
    </row>
    <row r="125" ht="154.5" customHeight="1">
      <c r="A125" s="30">
        <v>109.0</v>
      </c>
      <c r="B125" s="31">
        <v>1.0</v>
      </c>
      <c r="C125" s="85" t="s">
        <v>294</v>
      </c>
      <c r="D125" s="96"/>
      <c r="E125" s="97" t="s">
        <v>295</v>
      </c>
      <c r="F125" s="82"/>
      <c r="G125" s="88" t="s">
        <v>257</v>
      </c>
      <c r="H125" s="34"/>
      <c r="I125" s="98">
        <v>2404.0</v>
      </c>
      <c r="J125" s="84"/>
      <c r="K125" s="89">
        <f t="shared" si="1"/>
        <v>4327.2</v>
      </c>
      <c r="L125" s="3" t="str">
        <f t="shared" si="2"/>
        <v/>
      </c>
      <c r="M125" s="3"/>
      <c r="N125" s="3"/>
      <c r="O125" s="3"/>
      <c r="P125" s="3"/>
      <c r="Q125" s="3"/>
      <c r="R125" s="3"/>
      <c r="S125" s="3"/>
      <c r="T125" s="3"/>
      <c r="U125" s="3"/>
      <c r="V125" s="3"/>
      <c r="W125" s="3"/>
      <c r="X125" s="3"/>
      <c r="Y125" s="3"/>
      <c r="Z125" s="3"/>
    </row>
    <row r="126" ht="154.5" customHeight="1">
      <c r="A126" s="30">
        <v>110.0</v>
      </c>
      <c r="B126" s="31">
        <v>1.0</v>
      </c>
      <c r="C126" s="85" t="s">
        <v>296</v>
      </c>
      <c r="D126" s="96"/>
      <c r="E126" s="97" t="s">
        <v>297</v>
      </c>
      <c r="F126" s="82"/>
      <c r="G126" s="88" t="s">
        <v>257</v>
      </c>
      <c r="H126" s="34"/>
      <c r="I126" s="98">
        <v>2534.0</v>
      </c>
      <c r="J126" s="84"/>
      <c r="K126" s="89">
        <f t="shared" si="1"/>
        <v>4561.2</v>
      </c>
      <c r="L126" s="3" t="str">
        <f t="shared" si="2"/>
        <v/>
      </c>
      <c r="M126" s="3"/>
      <c r="N126" s="3"/>
      <c r="O126" s="3"/>
      <c r="P126" s="3"/>
      <c r="Q126" s="3"/>
      <c r="R126" s="3"/>
      <c r="S126" s="3"/>
      <c r="T126" s="3"/>
      <c r="U126" s="3"/>
      <c r="V126" s="3"/>
      <c r="W126" s="3"/>
      <c r="X126" s="3"/>
      <c r="Y126" s="3"/>
      <c r="Z126" s="3"/>
    </row>
    <row r="127" ht="154.5" customHeight="1">
      <c r="A127" s="30">
        <v>111.0</v>
      </c>
      <c r="B127" s="31">
        <v>1.0</v>
      </c>
      <c r="C127" s="85" t="s">
        <v>298</v>
      </c>
      <c r="D127" s="96"/>
      <c r="E127" s="97" t="s">
        <v>299</v>
      </c>
      <c r="F127" s="82"/>
      <c r="G127" s="88" t="s">
        <v>257</v>
      </c>
      <c r="H127" s="34"/>
      <c r="I127" s="98">
        <v>2859.0</v>
      </c>
      <c r="J127" s="84"/>
      <c r="K127" s="89">
        <f t="shared" si="1"/>
        <v>5146.2</v>
      </c>
      <c r="L127" s="3" t="str">
        <f t="shared" si="2"/>
        <v/>
      </c>
      <c r="M127" s="3"/>
      <c r="N127" s="3"/>
      <c r="O127" s="3"/>
      <c r="P127" s="3"/>
      <c r="Q127" s="3"/>
      <c r="R127" s="3"/>
      <c r="S127" s="3"/>
      <c r="T127" s="3"/>
      <c r="U127" s="3"/>
      <c r="V127" s="3"/>
      <c r="W127" s="3"/>
      <c r="X127" s="3"/>
      <c r="Y127" s="3"/>
      <c r="Z127" s="3"/>
    </row>
    <row r="128" ht="154.5" customHeight="1">
      <c r="A128" s="30">
        <v>112.0</v>
      </c>
      <c r="B128" s="31">
        <v>1.0</v>
      </c>
      <c r="C128" s="85" t="s">
        <v>300</v>
      </c>
      <c r="D128" s="96"/>
      <c r="E128" s="97" t="s">
        <v>301</v>
      </c>
      <c r="F128" s="82"/>
      <c r="G128" s="88" t="s">
        <v>257</v>
      </c>
      <c r="H128" s="34"/>
      <c r="I128" s="98">
        <v>2729.0</v>
      </c>
      <c r="J128" s="84"/>
      <c r="K128" s="89">
        <f t="shared" si="1"/>
        <v>4912.2</v>
      </c>
      <c r="L128" s="3" t="str">
        <f t="shared" si="2"/>
        <v/>
      </c>
      <c r="M128" s="3"/>
      <c r="N128" s="3"/>
      <c r="O128" s="3"/>
      <c r="P128" s="3"/>
      <c r="Q128" s="3"/>
      <c r="R128" s="3"/>
      <c r="S128" s="3"/>
      <c r="T128" s="3"/>
      <c r="U128" s="3"/>
      <c r="V128" s="3"/>
      <c r="W128" s="3"/>
      <c r="X128" s="3"/>
      <c r="Y128" s="3"/>
      <c r="Z128" s="3"/>
    </row>
    <row r="129" ht="154.5" customHeight="1">
      <c r="A129" s="30">
        <v>113.0</v>
      </c>
      <c r="B129" s="31">
        <v>1.0</v>
      </c>
      <c r="C129" s="85" t="s">
        <v>302</v>
      </c>
      <c r="D129" s="96" t="s">
        <v>303</v>
      </c>
      <c r="E129" s="97" t="s">
        <v>304</v>
      </c>
      <c r="F129" s="82"/>
      <c r="G129" s="88" t="s">
        <v>257</v>
      </c>
      <c r="H129" s="34"/>
      <c r="I129" s="98">
        <v>3199.35</v>
      </c>
      <c r="J129" s="84"/>
      <c r="K129" s="89">
        <f t="shared" si="1"/>
        <v>5758.83</v>
      </c>
      <c r="L129" s="3" t="str">
        <f t="shared" si="2"/>
        <v/>
      </c>
      <c r="M129" s="3"/>
      <c r="N129" s="3"/>
      <c r="O129" s="3"/>
      <c r="P129" s="3"/>
      <c r="Q129" s="3"/>
      <c r="R129" s="3"/>
      <c r="S129" s="3"/>
      <c r="T129" s="3"/>
      <c r="U129" s="3"/>
      <c r="V129" s="3"/>
      <c r="W129" s="3"/>
      <c r="X129" s="3"/>
      <c r="Y129" s="3"/>
      <c r="Z129" s="3"/>
    </row>
    <row r="130" ht="154.5" customHeight="1">
      <c r="A130" s="30">
        <v>114.0</v>
      </c>
      <c r="B130" s="31">
        <v>1.0</v>
      </c>
      <c r="C130" s="85" t="s">
        <v>305</v>
      </c>
      <c r="D130" s="96"/>
      <c r="E130" s="97" t="s">
        <v>306</v>
      </c>
      <c r="F130" s="82"/>
      <c r="G130" s="88" t="s">
        <v>257</v>
      </c>
      <c r="H130" s="34"/>
      <c r="I130" s="98">
        <v>1819.0</v>
      </c>
      <c r="J130" s="84"/>
      <c r="K130" s="89">
        <f t="shared" si="1"/>
        <v>3274.2</v>
      </c>
      <c r="L130" s="3" t="str">
        <f t="shared" si="2"/>
        <v/>
      </c>
      <c r="M130" s="3"/>
      <c r="N130" s="3"/>
      <c r="O130" s="3"/>
      <c r="P130" s="3"/>
      <c r="Q130" s="3"/>
      <c r="R130" s="3"/>
      <c r="S130" s="3"/>
      <c r="T130" s="3"/>
      <c r="U130" s="3"/>
      <c r="V130" s="3"/>
      <c r="W130" s="3"/>
      <c r="X130" s="3"/>
      <c r="Y130" s="3"/>
      <c r="Z130" s="3"/>
    </row>
    <row r="131" ht="154.5" customHeight="1">
      <c r="A131" s="30">
        <v>115.0</v>
      </c>
      <c r="B131" s="31">
        <v>1.0</v>
      </c>
      <c r="C131" s="85" t="s">
        <v>307</v>
      </c>
      <c r="D131" s="96"/>
      <c r="E131" s="97" t="s">
        <v>308</v>
      </c>
      <c r="F131" s="82"/>
      <c r="G131" s="88" t="s">
        <v>257</v>
      </c>
      <c r="H131" s="34"/>
      <c r="I131" s="98">
        <v>2144.0</v>
      </c>
      <c r="J131" s="84"/>
      <c r="K131" s="89">
        <f t="shared" si="1"/>
        <v>3859.2</v>
      </c>
      <c r="L131" s="3" t="str">
        <f t="shared" si="2"/>
        <v/>
      </c>
      <c r="M131" s="3"/>
      <c r="N131" s="3"/>
      <c r="O131" s="3"/>
      <c r="P131" s="3"/>
      <c r="Q131" s="3"/>
      <c r="R131" s="3"/>
      <c r="S131" s="3"/>
      <c r="T131" s="3"/>
      <c r="U131" s="3"/>
      <c r="V131" s="3"/>
      <c r="W131" s="3"/>
      <c r="X131" s="3"/>
      <c r="Y131" s="3"/>
      <c r="Z131" s="3"/>
    </row>
    <row r="132" ht="156.0" customHeight="1">
      <c r="A132" s="30">
        <v>116.0</v>
      </c>
      <c r="B132" s="31">
        <v>1.0</v>
      </c>
      <c r="C132" s="85" t="s">
        <v>309</v>
      </c>
      <c r="D132" s="96"/>
      <c r="E132" s="97" t="s">
        <v>310</v>
      </c>
      <c r="F132" s="82"/>
      <c r="G132" s="88" t="s">
        <v>257</v>
      </c>
      <c r="H132" s="34"/>
      <c r="I132" s="98">
        <v>2274.0</v>
      </c>
      <c r="J132" s="84"/>
      <c r="K132" s="89">
        <f t="shared" si="1"/>
        <v>4093.2</v>
      </c>
      <c r="L132" s="3" t="str">
        <f t="shared" si="2"/>
        <v/>
      </c>
      <c r="M132" s="3"/>
      <c r="N132" s="3"/>
      <c r="O132" s="3"/>
      <c r="P132" s="3"/>
      <c r="Q132" s="3"/>
      <c r="R132" s="3"/>
      <c r="S132" s="3"/>
      <c r="T132" s="3"/>
      <c r="U132" s="3"/>
      <c r="V132" s="3"/>
      <c r="W132" s="3"/>
      <c r="X132" s="3"/>
      <c r="Y132" s="3"/>
      <c r="Z132" s="3"/>
    </row>
    <row r="133" ht="156.0" customHeight="1">
      <c r="A133" s="30">
        <v>117.0</v>
      </c>
      <c r="B133" s="31">
        <v>1.0</v>
      </c>
      <c r="C133" s="85" t="s">
        <v>311</v>
      </c>
      <c r="D133" s="96"/>
      <c r="E133" s="97" t="s">
        <v>312</v>
      </c>
      <c r="F133" s="82"/>
      <c r="G133" s="88" t="s">
        <v>257</v>
      </c>
      <c r="H133" s="34"/>
      <c r="I133" s="98">
        <v>2534.0</v>
      </c>
      <c r="J133" s="84"/>
      <c r="K133" s="89">
        <f t="shared" si="1"/>
        <v>4561.2</v>
      </c>
      <c r="L133" s="3" t="str">
        <f t="shared" si="2"/>
        <v/>
      </c>
      <c r="M133" s="3"/>
      <c r="N133" s="3"/>
      <c r="O133" s="3"/>
      <c r="P133" s="3"/>
      <c r="Q133" s="3"/>
      <c r="R133" s="3"/>
      <c r="S133" s="3"/>
      <c r="T133" s="3"/>
      <c r="U133" s="3"/>
      <c r="V133" s="3"/>
      <c r="W133" s="3"/>
      <c r="X133" s="3"/>
      <c r="Y133" s="3"/>
      <c r="Z133" s="3"/>
    </row>
    <row r="134" ht="165.0" customHeight="1">
      <c r="A134" s="30">
        <v>118.0</v>
      </c>
      <c r="B134" s="31">
        <v>1.0</v>
      </c>
      <c r="C134" s="85" t="s">
        <v>313</v>
      </c>
      <c r="D134" s="96"/>
      <c r="E134" s="97" t="s">
        <v>314</v>
      </c>
      <c r="F134" s="82"/>
      <c r="G134" s="88" t="s">
        <v>257</v>
      </c>
      <c r="H134" s="34"/>
      <c r="I134" s="98">
        <v>2469.0</v>
      </c>
      <c r="J134" s="84"/>
      <c r="K134" s="89">
        <f t="shared" si="1"/>
        <v>4444.2</v>
      </c>
      <c r="L134" s="3" t="str">
        <f t="shared" si="2"/>
        <v/>
      </c>
      <c r="M134" s="3"/>
      <c r="N134" s="3"/>
      <c r="O134" s="3"/>
      <c r="P134" s="3"/>
      <c r="Q134" s="3"/>
      <c r="R134" s="3"/>
      <c r="S134" s="3"/>
      <c r="T134" s="3"/>
      <c r="U134" s="3"/>
      <c r="V134" s="3"/>
      <c r="W134" s="3"/>
      <c r="X134" s="3"/>
      <c r="Y134" s="3"/>
      <c r="Z134" s="3"/>
    </row>
    <row r="135" ht="171.0" customHeight="1">
      <c r="A135" s="30">
        <v>119.0</v>
      </c>
      <c r="B135" s="31">
        <v>1.0</v>
      </c>
      <c r="C135" s="85" t="s">
        <v>315</v>
      </c>
      <c r="D135" s="96"/>
      <c r="E135" s="97" t="s">
        <v>316</v>
      </c>
      <c r="F135" s="82"/>
      <c r="G135" s="88" t="s">
        <v>257</v>
      </c>
      <c r="H135" s="34"/>
      <c r="I135" s="98">
        <v>2859.0</v>
      </c>
      <c r="J135" s="84"/>
      <c r="K135" s="89">
        <f t="shared" si="1"/>
        <v>5146.2</v>
      </c>
      <c r="L135" s="3" t="str">
        <f t="shared" si="2"/>
        <v/>
      </c>
      <c r="M135" s="3"/>
      <c r="N135" s="3"/>
      <c r="O135" s="3"/>
      <c r="P135" s="3"/>
      <c r="Q135" s="3"/>
      <c r="R135" s="3"/>
      <c r="S135" s="3"/>
      <c r="T135" s="3"/>
      <c r="U135" s="3"/>
      <c r="V135" s="3"/>
      <c r="W135" s="3"/>
      <c r="X135" s="3"/>
      <c r="Y135" s="3"/>
      <c r="Z135" s="3"/>
    </row>
    <row r="136" ht="153.0" customHeight="1">
      <c r="A136" s="30">
        <v>120.0</v>
      </c>
      <c r="B136" s="31">
        <v>1.0</v>
      </c>
      <c r="C136" s="85" t="s">
        <v>317</v>
      </c>
      <c r="D136" s="96"/>
      <c r="E136" s="97" t="s">
        <v>318</v>
      </c>
      <c r="F136" s="82"/>
      <c r="G136" s="88" t="s">
        <v>257</v>
      </c>
      <c r="H136" s="34"/>
      <c r="I136" s="98">
        <v>1949.0</v>
      </c>
      <c r="J136" s="84"/>
      <c r="K136" s="89">
        <f t="shared" si="1"/>
        <v>3508.2</v>
      </c>
      <c r="L136" s="3" t="str">
        <f t="shared" si="2"/>
        <v/>
      </c>
      <c r="M136" s="3"/>
      <c r="N136" s="3"/>
      <c r="O136" s="3"/>
      <c r="P136" s="3"/>
      <c r="Q136" s="3"/>
      <c r="R136" s="3"/>
      <c r="S136" s="3"/>
      <c r="T136" s="3"/>
      <c r="U136" s="3"/>
      <c r="V136" s="3"/>
      <c r="W136" s="3"/>
      <c r="X136" s="3"/>
      <c r="Y136" s="3"/>
      <c r="Z136" s="3"/>
    </row>
    <row r="137" ht="153.0" customHeight="1">
      <c r="A137" s="30">
        <v>121.0</v>
      </c>
      <c r="B137" s="31">
        <v>1.0</v>
      </c>
      <c r="C137" s="85" t="s">
        <v>319</v>
      </c>
      <c r="D137" s="96"/>
      <c r="E137" s="97" t="s">
        <v>320</v>
      </c>
      <c r="F137" s="82"/>
      <c r="G137" s="88" t="s">
        <v>257</v>
      </c>
      <c r="H137" s="34"/>
      <c r="I137" s="98">
        <v>2274.0</v>
      </c>
      <c r="J137" s="84"/>
      <c r="K137" s="89">
        <f t="shared" si="1"/>
        <v>4093.2</v>
      </c>
      <c r="L137" s="3" t="str">
        <f t="shared" si="2"/>
        <v/>
      </c>
      <c r="M137" s="3"/>
      <c r="N137" s="3"/>
      <c r="O137" s="3"/>
      <c r="P137" s="3"/>
      <c r="Q137" s="3"/>
      <c r="R137" s="3"/>
      <c r="S137" s="3"/>
      <c r="T137" s="3"/>
      <c r="U137" s="3"/>
      <c r="V137" s="3"/>
      <c r="W137" s="3"/>
      <c r="X137" s="3"/>
      <c r="Y137" s="3"/>
      <c r="Z137" s="3"/>
    </row>
    <row r="138" ht="153.0" customHeight="1">
      <c r="A138" s="30">
        <v>122.0</v>
      </c>
      <c r="B138" s="31">
        <v>1.0</v>
      </c>
      <c r="C138" s="85" t="s">
        <v>321</v>
      </c>
      <c r="D138" s="96"/>
      <c r="E138" s="97" t="s">
        <v>322</v>
      </c>
      <c r="F138" s="82"/>
      <c r="G138" s="88" t="s">
        <v>257</v>
      </c>
      <c r="H138" s="34"/>
      <c r="I138" s="98">
        <v>2404.0</v>
      </c>
      <c r="J138" s="84"/>
      <c r="K138" s="89">
        <f t="shared" si="1"/>
        <v>4327.2</v>
      </c>
      <c r="L138" s="3" t="str">
        <f t="shared" si="2"/>
        <v/>
      </c>
      <c r="M138" s="3"/>
      <c r="N138" s="3"/>
      <c r="O138" s="3"/>
      <c r="P138" s="3"/>
      <c r="Q138" s="3"/>
      <c r="R138" s="3"/>
      <c r="S138" s="3"/>
      <c r="T138" s="3"/>
      <c r="U138" s="3"/>
      <c r="V138" s="3"/>
      <c r="W138" s="3"/>
      <c r="X138" s="3"/>
      <c r="Y138" s="3"/>
      <c r="Z138" s="3"/>
    </row>
    <row r="139" ht="153.0" customHeight="1">
      <c r="A139" s="30">
        <v>123.0</v>
      </c>
      <c r="B139" s="31">
        <v>1.0</v>
      </c>
      <c r="C139" s="85" t="s">
        <v>323</v>
      </c>
      <c r="D139" s="96"/>
      <c r="E139" s="97" t="s">
        <v>324</v>
      </c>
      <c r="F139" s="82"/>
      <c r="G139" s="88" t="s">
        <v>257</v>
      </c>
      <c r="H139" s="34"/>
      <c r="I139" s="98">
        <v>2664.0</v>
      </c>
      <c r="J139" s="84"/>
      <c r="K139" s="89">
        <f t="shared" si="1"/>
        <v>4795.2</v>
      </c>
      <c r="L139" s="3" t="str">
        <f t="shared" si="2"/>
        <v/>
      </c>
      <c r="M139" s="3"/>
      <c r="N139" s="3"/>
      <c r="O139" s="3"/>
      <c r="P139" s="3"/>
      <c r="Q139" s="3"/>
      <c r="R139" s="3"/>
      <c r="S139" s="3"/>
      <c r="T139" s="3"/>
      <c r="U139" s="3"/>
      <c r="V139" s="3"/>
      <c r="W139" s="3"/>
      <c r="X139" s="3"/>
      <c r="Y139" s="3"/>
      <c r="Z139" s="3"/>
    </row>
    <row r="140" ht="153.0" customHeight="1">
      <c r="A140" s="30">
        <v>124.0</v>
      </c>
      <c r="B140" s="31">
        <v>1.0</v>
      </c>
      <c r="C140" s="85" t="s">
        <v>325</v>
      </c>
      <c r="D140" s="96"/>
      <c r="E140" s="97" t="s">
        <v>326</v>
      </c>
      <c r="F140" s="82"/>
      <c r="G140" s="88" t="s">
        <v>257</v>
      </c>
      <c r="H140" s="34"/>
      <c r="I140" s="98">
        <v>2599.0</v>
      </c>
      <c r="J140" s="84"/>
      <c r="K140" s="89">
        <f t="shared" si="1"/>
        <v>4678.2</v>
      </c>
      <c r="L140" s="3" t="str">
        <f t="shared" si="2"/>
        <v/>
      </c>
      <c r="M140" s="3"/>
      <c r="N140" s="3"/>
      <c r="O140" s="3"/>
      <c r="P140" s="3"/>
      <c r="Q140" s="3"/>
      <c r="R140" s="3"/>
      <c r="S140" s="3"/>
      <c r="T140" s="3"/>
      <c r="U140" s="3"/>
      <c r="V140" s="3"/>
      <c r="W140" s="3"/>
      <c r="X140" s="3"/>
      <c r="Y140" s="3"/>
      <c r="Z140" s="3"/>
    </row>
    <row r="141" ht="153.0" customHeight="1">
      <c r="A141" s="30">
        <v>125.0</v>
      </c>
      <c r="B141" s="31">
        <v>1.0</v>
      </c>
      <c r="C141" s="85" t="s">
        <v>327</v>
      </c>
      <c r="D141" s="96"/>
      <c r="E141" s="97" t="s">
        <v>328</v>
      </c>
      <c r="F141" s="82"/>
      <c r="G141" s="88" t="s">
        <v>257</v>
      </c>
      <c r="H141" s="34"/>
      <c r="I141" s="98">
        <v>2989.0</v>
      </c>
      <c r="J141" s="84"/>
      <c r="K141" s="89">
        <f t="shared" si="1"/>
        <v>5380.2</v>
      </c>
      <c r="L141" s="3" t="str">
        <f t="shared" si="2"/>
        <v/>
      </c>
      <c r="M141" s="3"/>
      <c r="N141" s="3"/>
      <c r="O141" s="3"/>
      <c r="P141" s="3"/>
      <c r="Q141" s="3"/>
      <c r="R141" s="3"/>
      <c r="S141" s="3"/>
      <c r="T141" s="3"/>
      <c r="U141" s="3"/>
      <c r="V141" s="3"/>
      <c r="W141" s="3"/>
      <c r="X141" s="3"/>
      <c r="Y141" s="3"/>
      <c r="Z141" s="3"/>
    </row>
    <row r="142" ht="153.0" customHeight="1">
      <c r="A142" s="30">
        <v>126.0</v>
      </c>
      <c r="B142" s="31">
        <v>1.0</v>
      </c>
      <c r="C142" s="85" t="s">
        <v>329</v>
      </c>
      <c r="D142" s="96"/>
      <c r="E142" s="97" t="s">
        <v>330</v>
      </c>
      <c r="F142" s="82"/>
      <c r="G142" s="88" t="s">
        <v>257</v>
      </c>
      <c r="H142" s="34"/>
      <c r="I142" s="98">
        <v>2339.0</v>
      </c>
      <c r="J142" s="84"/>
      <c r="K142" s="89">
        <f t="shared" si="1"/>
        <v>4210.2</v>
      </c>
      <c r="L142" s="3" t="str">
        <f t="shared" si="2"/>
        <v/>
      </c>
      <c r="M142" s="3"/>
      <c r="N142" s="3"/>
      <c r="O142" s="3"/>
      <c r="P142" s="3"/>
      <c r="Q142" s="3"/>
      <c r="R142" s="3"/>
      <c r="S142" s="3"/>
      <c r="T142" s="3"/>
      <c r="U142" s="3"/>
      <c r="V142" s="3"/>
      <c r="W142" s="3"/>
      <c r="X142" s="3"/>
      <c r="Y142" s="3"/>
      <c r="Z142" s="3"/>
    </row>
    <row r="143" ht="153.0" customHeight="1">
      <c r="A143" s="30">
        <v>127.0</v>
      </c>
      <c r="B143" s="31">
        <v>1.0</v>
      </c>
      <c r="C143" s="85" t="s">
        <v>331</v>
      </c>
      <c r="D143" s="96"/>
      <c r="E143" s="97" t="s">
        <v>332</v>
      </c>
      <c r="F143" s="82"/>
      <c r="G143" s="88" t="s">
        <v>257</v>
      </c>
      <c r="H143" s="34"/>
      <c r="I143" s="98">
        <v>2664.0</v>
      </c>
      <c r="J143" s="84"/>
      <c r="K143" s="89">
        <f t="shared" si="1"/>
        <v>4795.2</v>
      </c>
      <c r="L143" s="3" t="str">
        <f t="shared" si="2"/>
        <v/>
      </c>
      <c r="M143" s="3"/>
      <c r="N143" s="3"/>
      <c r="O143" s="3"/>
      <c r="P143" s="3"/>
      <c r="Q143" s="3"/>
      <c r="R143" s="3"/>
      <c r="S143" s="3"/>
      <c r="T143" s="3"/>
      <c r="U143" s="3"/>
      <c r="V143" s="3"/>
      <c r="W143" s="3"/>
      <c r="X143" s="3"/>
      <c r="Y143" s="3"/>
      <c r="Z143" s="3"/>
    </row>
    <row r="144" ht="159.0" customHeight="1">
      <c r="A144" s="30">
        <v>128.0</v>
      </c>
      <c r="B144" s="31">
        <v>1.0</v>
      </c>
      <c r="C144" s="85" t="s">
        <v>333</v>
      </c>
      <c r="D144" s="96"/>
      <c r="E144" s="97" t="s">
        <v>334</v>
      </c>
      <c r="F144" s="82"/>
      <c r="G144" s="88" t="s">
        <v>257</v>
      </c>
      <c r="H144" s="34"/>
      <c r="I144" s="98">
        <v>2794.0</v>
      </c>
      <c r="J144" s="84"/>
      <c r="K144" s="89">
        <f t="shared" si="1"/>
        <v>5029.2</v>
      </c>
      <c r="L144" s="3" t="str">
        <f t="shared" si="2"/>
        <v/>
      </c>
      <c r="M144" s="3"/>
      <c r="N144" s="3"/>
      <c r="O144" s="3"/>
      <c r="P144" s="3"/>
      <c r="Q144" s="3"/>
      <c r="R144" s="3"/>
      <c r="S144" s="3"/>
      <c r="T144" s="3"/>
      <c r="U144" s="3"/>
      <c r="V144" s="3"/>
      <c r="W144" s="3"/>
      <c r="X144" s="3"/>
      <c r="Y144" s="3"/>
      <c r="Z144" s="3"/>
    </row>
    <row r="145" ht="159.0" customHeight="1">
      <c r="A145" s="30">
        <v>129.0</v>
      </c>
      <c r="B145" s="31">
        <v>1.0</v>
      </c>
      <c r="C145" s="85" t="s">
        <v>335</v>
      </c>
      <c r="D145" s="96"/>
      <c r="E145" s="97" t="s">
        <v>336</v>
      </c>
      <c r="F145" s="82"/>
      <c r="G145" s="88" t="s">
        <v>257</v>
      </c>
      <c r="H145" s="34"/>
      <c r="I145" s="98">
        <v>3119.0</v>
      </c>
      <c r="J145" s="84"/>
      <c r="K145" s="89">
        <f t="shared" si="1"/>
        <v>5614.2</v>
      </c>
      <c r="L145" s="3" t="str">
        <f t="shared" si="2"/>
        <v/>
      </c>
      <c r="M145" s="3"/>
      <c r="N145" s="3"/>
      <c r="O145" s="3"/>
      <c r="P145" s="3"/>
      <c r="Q145" s="3"/>
      <c r="R145" s="3"/>
      <c r="S145" s="3"/>
      <c r="T145" s="3"/>
      <c r="U145" s="3"/>
      <c r="V145" s="3"/>
      <c r="W145" s="3"/>
      <c r="X145" s="3"/>
      <c r="Y145" s="3"/>
      <c r="Z145" s="3"/>
    </row>
    <row r="146" ht="159.0" customHeight="1">
      <c r="A146" s="30">
        <v>130.0</v>
      </c>
      <c r="B146" s="31">
        <v>1.0</v>
      </c>
      <c r="C146" s="85" t="s">
        <v>337</v>
      </c>
      <c r="D146" s="96"/>
      <c r="E146" s="97" t="s">
        <v>338</v>
      </c>
      <c r="F146" s="82"/>
      <c r="G146" s="88" t="s">
        <v>257</v>
      </c>
      <c r="H146" s="34"/>
      <c r="I146" s="98">
        <v>2989.0</v>
      </c>
      <c r="J146" s="84"/>
      <c r="K146" s="89">
        <f t="shared" si="1"/>
        <v>5380.2</v>
      </c>
      <c r="L146" s="3" t="str">
        <f t="shared" si="2"/>
        <v/>
      </c>
      <c r="M146" s="3"/>
      <c r="N146" s="3"/>
      <c r="O146" s="3"/>
      <c r="P146" s="3"/>
      <c r="Q146" s="3"/>
      <c r="R146" s="3"/>
      <c r="S146" s="3"/>
      <c r="T146" s="3"/>
      <c r="U146" s="3"/>
      <c r="V146" s="3"/>
      <c r="W146" s="3"/>
      <c r="X146" s="3"/>
      <c r="Y146" s="3"/>
      <c r="Z146" s="3"/>
    </row>
    <row r="147" ht="159.0" customHeight="1">
      <c r="A147" s="30">
        <v>131.0</v>
      </c>
      <c r="B147" s="31">
        <v>1.0</v>
      </c>
      <c r="C147" s="85" t="s">
        <v>339</v>
      </c>
      <c r="D147" s="96"/>
      <c r="E147" s="97" t="s">
        <v>340</v>
      </c>
      <c r="F147" s="82"/>
      <c r="G147" s="88" t="s">
        <v>257</v>
      </c>
      <c r="H147" s="34"/>
      <c r="I147" s="98">
        <v>3379.35</v>
      </c>
      <c r="J147" s="84"/>
      <c r="K147" s="89">
        <f t="shared" si="1"/>
        <v>6082.83</v>
      </c>
      <c r="L147" s="3" t="str">
        <f t="shared" si="2"/>
        <v/>
      </c>
      <c r="M147" s="3"/>
      <c r="N147" s="3"/>
      <c r="O147" s="3"/>
      <c r="P147" s="3"/>
      <c r="Q147" s="3"/>
      <c r="R147" s="3"/>
      <c r="S147" s="3"/>
      <c r="T147" s="3"/>
      <c r="U147" s="3"/>
      <c r="V147" s="3"/>
      <c r="W147" s="3"/>
      <c r="X147" s="3"/>
      <c r="Y147" s="3"/>
      <c r="Z147" s="3"/>
    </row>
    <row r="148" ht="159.0" customHeight="1">
      <c r="A148" s="30">
        <v>132.0</v>
      </c>
      <c r="B148" s="31">
        <v>1.0</v>
      </c>
      <c r="C148" s="85" t="s">
        <v>341</v>
      </c>
      <c r="D148" s="96"/>
      <c r="E148" s="97" t="s">
        <v>342</v>
      </c>
      <c r="F148" s="82"/>
      <c r="G148" s="88" t="s">
        <v>257</v>
      </c>
      <c r="H148" s="34"/>
      <c r="I148" s="98">
        <v>2469.0</v>
      </c>
      <c r="J148" s="84"/>
      <c r="K148" s="89">
        <f t="shared" si="1"/>
        <v>4444.2</v>
      </c>
      <c r="L148" s="3" t="str">
        <f t="shared" si="2"/>
        <v/>
      </c>
      <c r="M148" s="3"/>
      <c r="N148" s="3"/>
      <c r="O148" s="3"/>
      <c r="P148" s="3"/>
      <c r="Q148" s="3"/>
      <c r="R148" s="3"/>
      <c r="S148" s="3"/>
      <c r="T148" s="3"/>
      <c r="U148" s="3"/>
      <c r="V148" s="3"/>
      <c r="W148" s="3"/>
      <c r="X148" s="3"/>
      <c r="Y148" s="3"/>
      <c r="Z148" s="3"/>
    </row>
    <row r="149" ht="159.0" customHeight="1">
      <c r="A149" s="30">
        <v>133.0</v>
      </c>
      <c r="B149" s="31">
        <v>1.0</v>
      </c>
      <c r="C149" s="85" t="s">
        <v>343</v>
      </c>
      <c r="D149" s="96"/>
      <c r="E149" s="97" t="s">
        <v>344</v>
      </c>
      <c r="F149" s="82"/>
      <c r="G149" s="88" t="s">
        <v>257</v>
      </c>
      <c r="H149" s="34"/>
      <c r="I149" s="98">
        <v>2794.0</v>
      </c>
      <c r="J149" s="84"/>
      <c r="K149" s="89">
        <f t="shared" si="1"/>
        <v>5029.2</v>
      </c>
      <c r="L149" s="3" t="str">
        <f t="shared" si="2"/>
        <v/>
      </c>
      <c r="M149" s="3"/>
      <c r="N149" s="3"/>
      <c r="O149" s="3"/>
      <c r="P149" s="3"/>
      <c r="Q149" s="3"/>
      <c r="R149" s="3"/>
      <c r="S149" s="3"/>
      <c r="T149" s="3"/>
      <c r="U149" s="3"/>
      <c r="V149" s="3"/>
      <c r="W149" s="3"/>
      <c r="X149" s="3"/>
      <c r="Y149" s="3"/>
      <c r="Z149" s="3"/>
    </row>
    <row r="150" ht="159.0" customHeight="1">
      <c r="A150" s="30">
        <v>134.0</v>
      </c>
      <c r="B150" s="31">
        <v>1.0</v>
      </c>
      <c r="C150" s="85" t="s">
        <v>345</v>
      </c>
      <c r="D150" s="96"/>
      <c r="E150" s="97" t="s">
        <v>346</v>
      </c>
      <c r="F150" s="82"/>
      <c r="G150" s="88" t="s">
        <v>257</v>
      </c>
      <c r="H150" s="34"/>
      <c r="I150" s="98">
        <v>2924.0</v>
      </c>
      <c r="J150" s="84"/>
      <c r="K150" s="89">
        <f t="shared" si="1"/>
        <v>5263.2</v>
      </c>
      <c r="L150" s="3" t="str">
        <f t="shared" si="2"/>
        <v/>
      </c>
      <c r="M150" s="3"/>
      <c r="N150" s="3"/>
      <c r="O150" s="3"/>
      <c r="P150" s="3"/>
      <c r="Q150" s="3"/>
      <c r="R150" s="3"/>
      <c r="S150" s="3"/>
      <c r="T150" s="3"/>
      <c r="U150" s="3"/>
      <c r="V150" s="3"/>
      <c r="W150" s="3"/>
      <c r="X150" s="3"/>
      <c r="Y150" s="3"/>
      <c r="Z150" s="3"/>
    </row>
    <row r="151" ht="159.0" customHeight="1">
      <c r="A151" s="30">
        <v>135.0</v>
      </c>
      <c r="B151" s="31">
        <v>1.0</v>
      </c>
      <c r="C151" s="85" t="s">
        <v>347</v>
      </c>
      <c r="D151" s="96"/>
      <c r="E151" s="97" t="s">
        <v>348</v>
      </c>
      <c r="F151" s="82"/>
      <c r="G151" s="88" t="s">
        <v>257</v>
      </c>
      <c r="H151" s="34"/>
      <c r="I151" s="98">
        <v>3184.35</v>
      </c>
      <c r="J151" s="84"/>
      <c r="K151" s="89">
        <f t="shared" si="1"/>
        <v>5731.83</v>
      </c>
      <c r="L151" s="3" t="str">
        <f t="shared" si="2"/>
        <v/>
      </c>
      <c r="M151" s="3"/>
      <c r="N151" s="3"/>
      <c r="O151" s="3"/>
      <c r="P151" s="3"/>
      <c r="Q151" s="3"/>
      <c r="R151" s="3"/>
      <c r="S151" s="3"/>
      <c r="T151" s="3"/>
      <c r="U151" s="3"/>
      <c r="V151" s="3"/>
      <c r="W151" s="3"/>
      <c r="X151" s="3"/>
      <c r="Y151" s="3"/>
      <c r="Z151" s="3"/>
    </row>
    <row r="152" ht="159.0" customHeight="1">
      <c r="A152" s="30">
        <v>136.0</v>
      </c>
      <c r="B152" s="31">
        <v>1.0</v>
      </c>
      <c r="C152" s="85" t="s">
        <v>349</v>
      </c>
      <c r="D152" s="96"/>
      <c r="E152" s="97" t="s">
        <v>350</v>
      </c>
      <c r="F152" s="82"/>
      <c r="G152" s="88" t="s">
        <v>257</v>
      </c>
      <c r="H152" s="34"/>
      <c r="I152" s="98">
        <v>3119.0</v>
      </c>
      <c r="J152" s="84"/>
      <c r="K152" s="89">
        <f t="shared" si="1"/>
        <v>5614.2</v>
      </c>
      <c r="L152" s="3" t="str">
        <f t="shared" si="2"/>
        <v/>
      </c>
      <c r="M152" s="3"/>
      <c r="N152" s="3"/>
      <c r="O152" s="3"/>
      <c r="P152" s="3"/>
      <c r="Q152" s="3"/>
      <c r="R152" s="3"/>
      <c r="S152" s="3"/>
      <c r="T152" s="3"/>
      <c r="U152" s="3"/>
      <c r="V152" s="3"/>
      <c r="W152" s="3"/>
      <c r="X152" s="3"/>
      <c r="Y152" s="3"/>
      <c r="Z152" s="3"/>
    </row>
    <row r="153" ht="159.0" customHeight="1">
      <c r="A153" s="30">
        <v>137.0</v>
      </c>
      <c r="B153" s="31">
        <v>1.0</v>
      </c>
      <c r="C153" s="85" t="s">
        <v>351</v>
      </c>
      <c r="D153" s="96"/>
      <c r="E153" s="97" t="s">
        <v>352</v>
      </c>
      <c r="F153" s="82"/>
      <c r="G153" s="88" t="s">
        <v>257</v>
      </c>
      <c r="H153" s="34"/>
      <c r="I153" s="98">
        <v>3509.0</v>
      </c>
      <c r="J153" s="84"/>
      <c r="K153" s="89">
        <f t="shared" si="1"/>
        <v>6316.2</v>
      </c>
      <c r="L153" s="3" t="str">
        <f t="shared" si="2"/>
        <v/>
      </c>
      <c r="M153" s="3"/>
      <c r="N153" s="3"/>
      <c r="O153" s="3"/>
      <c r="P153" s="3"/>
      <c r="Q153" s="3"/>
      <c r="R153" s="3"/>
      <c r="S153" s="3"/>
      <c r="T153" s="3"/>
      <c r="U153" s="3"/>
      <c r="V153" s="3"/>
      <c r="W153" s="3"/>
      <c r="X153" s="3"/>
      <c r="Y153" s="3"/>
      <c r="Z153" s="3"/>
    </row>
    <row r="154" ht="159.0" customHeight="1">
      <c r="A154" s="30">
        <v>138.0</v>
      </c>
      <c r="B154" s="31">
        <v>1.0</v>
      </c>
      <c r="C154" s="85" t="s">
        <v>353</v>
      </c>
      <c r="D154" s="96"/>
      <c r="E154" s="97" t="s">
        <v>354</v>
      </c>
      <c r="F154" s="82"/>
      <c r="G154" s="88" t="s">
        <v>355</v>
      </c>
      <c r="H154" s="34"/>
      <c r="I154" s="98">
        <v>1599.0</v>
      </c>
      <c r="J154" s="84"/>
      <c r="K154" s="89">
        <f t="shared" si="1"/>
        <v>2878.2</v>
      </c>
      <c r="L154" s="3" t="str">
        <f t="shared" si="2"/>
        <v/>
      </c>
      <c r="M154" s="3"/>
      <c r="N154" s="3"/>
      <c r="O154" s="3"/>
      <c r="P154" s="3"/>
      <c r="Q154" s="3"/>
      <c r="R154" s="3"/>
      <c r="S154" s="3"/>
      <c r="T154" s="3"/>
      <c r="U154" s="3"/>
      <c r="V154" s="3"/>
      <c r="W154" s="3"/>
      <c r="X154" s="3"/>
      <c r="Y154" s="3"/>
      <c r="Z154" s="3"/>
    </row>
    <row r="155" ht="159.0" customHeight="1">
      <c r="A155" s="30">
        <v>139.0</v>
      </c>
      <c r="B155" s="31">
        <v>1.0</v>
      </c>
      <c r="C155" s="85" t="s">
        <v>356</v>
      </c>
      <c r="D155" s="96"/>
      <c r="E155" s="97" t="s">
        <v>357</v>
      </c>
      <c r="F155" s="82"/>
      <c r="G155" s="88" t="s">
        <v>358</v>
      </c>
      <c r="H155" s="34"/>
      <c r="I155" s="98">
        <v>2029.35</v>
      </c>
      <c r="J155" s="84"/>
      <c r="K155" s="89">
        <f t="shared" si="1"/>
        <v>3652.83</v>
      </c>
      <c r="L155" s="3" t="str">
        <f t="shared" si="2"/>
        <v/>
      </c>
      <c r="M155" s="3"/>
      <c r="N155" s="3"/>
      <c r="O155" s="3"/>
      <c r="P155" s="3"/>
      <c r="Q155" s="3"/>
      <c r="R155" s="3"/>
      <c r="S155" s="3"/>
      <c r="T155" s="3"/>
      <c r="U155" s="3"/>
      <c r="V155" s="3"/>
      <c r="W155" s="3"/>
      <c r="X155" s="3"/>
      <c r="Y155" s="3"/>
      <c r="Z155" s="3"/>
    </row>
    <row r="156" ht="159.0" customHeight="1">
      <c r="A156" s="30">
        <v>140.0</v>
      </c>
      <c r="B156" s="31">
        <v>1.0</v>
      </c>
      <c r="C156" s="85" t="s">
        <v>359</v>
      </c>
      <c r="D156" s="96"/>
      <c r="E156" s="97" t="s">
        <v>360</v>
      </c>
      <c r="F156" s="82"/>
      <c r="G156" s="88" t="s">
        <v>355</v>
      </c>
      <c r="H156" s="34"/>
      <c r="I156" s="98">
        <v>2209.35</v>
      </c>
      <c r="J156" s="84"/>
      <c r="K156" s="89">
        <f t="shared" si="1"/>
        <v>3976.83</v>
      </c>
      <c r="L156" s="3" t="str">
        <f t="shared" si="2"/>
        <v/>
      </c>
      <c r="M156" s="3"/>
      <c r="N156" s="3"/>
      <c r="O156" s="3"/>
      <c r="P156" s="3"/>
      <c r="Q156" s="3"/>
      <c r="R156" s="3"/>
      <c r="S156" s="3"/>
      <c r="T156" s="3"/>
      <c r="U156" s="3"/>
      <c r="V156" s="3"/>
      <c r="W156" s="3"/>
      <c r="X156" s="3"/>
      <c r="Y156" s="3"/>
      <c r="Z156" s="3"/>
    </row>
    <row r="157" ht="159.0" customHeight="1">
      <c r="A157" s="30">
        <v>141.0</v>
      </c>
      <c r="B157" s="31">
        <v>1.0</v>
      </c>
      <c r="C157" s="85" t="s">
        <v>361</v>
      </c>
      <c r="D157" s="96"/>
      <c r="E157" s="97" t="s">
        <v>362</v>
      </c>
      <c r="F157" s="82"/>
      <c r="G157" s="88" t="s">
        <v>363</v>
      </c>
      <c r="H157" s="34"/>
      <c r="I157" s="98">
        <v>1949.0</v>
      </c>
      <c r="J157" s="84"/>
      <c r="K157" s="89">
        <f t="shared" si="1"/>
        <v>3508.2</v>
      </c>
      <c r="L157" s="3" t="str">
        <f t="shared" si="2"/>
        <v/>
      </c>
      <c r="M157" s="3"/>
      <c r="N157" s="3"/>
      <c r="O157" s="3"/>
      <c r="P157" s="3"/>
      <c r="Q157" s="3"/>
      <c r="R157" s="3"/>
      <c r="S157" s="3"/>
      <c r="T157" s="3"/>
      <c r="U157" s="3"/>
      <c r="V157" s="3"/>
      <c r="W157" s="3"/>
      <c r="X157" s="3"/>
      <c r="Y157" s="3"/>
      <c r="Z157" s="3"/>
    </row>
    <row r="158" ht="159.0" customHeight="1">
      <c r="A158" s="30">
        <v>142.0</v>
      </c>
      <c r="B158" s="31">
        <v>1.0</v>
      </c>
      <c r="C158" s="85" t="s">
        <v>364</v>
      </c>
      <c r="D158" s="96"/>
      <c r="E158" s="97" t="s">
        <v>365</v>
      </c>
      <c r="F158" s="82"/>
      <c r="G158" s="88" t="s">
        <v>363</v>
      </c>
      <c r="H158" s="34"/>
      <c r="I158" s="98">
        <v>2664.0</v>
      </c>
      <c r="J158" s="84"/>
      <c r="K158" s="89">
        <f t="shared" si="1"/>
        <v>4795.2</v>
      </c>
      <c r="L158" s="3" t="str">
        <f t="shared" si="2"/>
        <v/>
      </c>
      <c r="M158" s="3"/>
      <c r="N158" s="3"/>
      <c r="O158" s="3"/>
      <c r="P158" s="3"/>
      <c r="Q158" s="3"/>
      <c r="R158" s="3"/>
      <c r="S158" s="3"/>
      <c r="T158" s="3"/>
      <c r="U158" s="3"/>
      <c r="V158" s="3"/>
      <c r="W158" s="3"/>
      <c r="X158" s="3"/>
      <c r="Y158" s="3"/>
      <c r="Z158" s="3"/>
    </row>
    <row r="159" ht="159.0" customHeight="1">
      <c r="A159" s="30">
        <v>143.0</v>
      </c>
      <c r="B159" s="31">
        <v>1.0</v>
      </c>
      <c r="C159" s="85" t="s">
        <v>366</v>
      </c>
      <c r="D159" s="96"/>
      <c r="E159" s="97" t="s">
        <v>367</v>
      </c>
      <c r="F159" s="82"/>
      <c r="G159" s="88" t="s">
        <v>363</v>
      </c>
      <c r="H159" s="34"/>
      <c r="I159" s="98">
        <v>1754.0</v>
      </c>
      <c r="J159" s="84"/>
      <c r="K159" s="89">
        <f t="shared" si="1"/>
        <v>3157.2</v>
      </c>
      <c r="L159" s="3" t="str">
        <f t="shared" si="2"/>
        <v/>
      </c>
      <c r="M159" s="3"/>
      <c r="N159" s="3"/>
      <c r="O159" s="3"/>
      <c r="P159" s="3"/>
      <c r="Q159" s="3"/>
      <c r="R159" s="3"/>
      <c r="S159" s="3"/>
      <c r="T159" s="3"/>
      <c r="U159" s="3"/>
      <c r="V159" s="3"/>
      <c r="W159" s="3"/>
      <c r="X159" s="3"/>
      <c r="Y159" s="3"/>
      <c r="Z159" s="3"/>
    </row>
    <row r="160" ht="159.0" customHeight="1">
      <c r="A160" s="30">
        <v>144.0</v>
      </c>
      <c r="B160" s="31">
        <v>1.0</v>
      </c>
      <c r="C160" s="85" t="s">
        <v>368</v>
      </c>
      <c r="D160" s="96"/>
      <c r="E160" s="97" t="s">
        <v>369</v>
      </c>
      <c r="F160" s="82"/>
      <c r="G160" s="88" t="s">
        <v>363</v>
      </c>
      <c r="H160" s="34"/>
      <c r="I160" s="98">
        <v>2274.0</v>
      </c>
      <c r="J160" s="84"/>
      <c r="K160" s="89">
        <f t="shared" si="1"/>
        <v>4093.2</v>
      </c>
      <c r="L160" s="3" t="str">
        <f t="shared" si="2"/>
        <v/>
      </c>
      <c r="M160" s="3"/>
      <c r="N160" s="3"/>
      <c r="O160" s="3"/>
      <c r="P160" s="3"/>
      <c r="Q160" s="3"/>
      <c r="R160" s="3"/>
      <c r="S160" s="3"/>
      <c r="T160" s="3"/>
      <c r="U160" s="3"/>
      <c r="V160" s="3"/>
      <c r="W160" s="3"/>
      <c r="X160" s="3"/>
      <c r="Y160" s="3"/>
      <c r="Z160" s="3"/>
    </row>
    <row r="161" ht="159.0" customHeight="1">
      <c r="A161" s="30">
        <v>145.0</v>
      </c>
      <c r="B161" s="31">
        <v>1.0</v>
      </c>
      <c r="C161" s="85" t="s">
        <v>370</v>
      </c>
      <c r="D161" s="96"/>
      <c r="E161" s="97" t="s">
        <v>371</v>
      </c>
      <c r="F161" s="82"/>
      <c r="G161" s="88" t="s">
        <v>372</v>
      </c>
      <c r="H161" s="34"/>
      <c r="I161" s="98">
        <v>649.35</v>
      </c>
      <c r="J161" s="84"/>
      <c r="K161" s="89">
        <f t="shared" si="1"/>
        <v>1168.83</v>
      </c>
      <c r="L161" s="3" t="str">
        <f t="shared" si="2"/>
        <v/>
      </c>
      <c r="M161" s="3"/>
      <c r="N161" s="3"/>
      <c r="O161" s="3"/>
      <c r="P161" s="3"/>
      <c r="Q161" s="3"/>
      <c r="R161" s="3"/>
      <c r="S161" s="3"/>
      <c r="T161" s="3"/>
      <c r="U161" s="3"/>
      <c r="V161" s="3"/>
      <c r="W161" s="3"/>
      <c r="X161" s="3"/>
      <c r="Y161" s="3"/>
      <c r="Z161" s="3"/>
    </row>
    <row r="162" ht="159.0" customHeight="1">
      <c r="A162" s="30">
        <v>146.0</v>
      </c>
      <c r="B162" s="31">
        <v>1.0</v>
      </c>
      <c r="C162" s="85" t="s">
        <v>373</v>
      </c>
      <c r="D162" s="96"/>
      <c r="E162" s="97" t="s">
        <v>374</v>
      </c>
      <c r="F162" s="82"/>
      <c r="G162" s="88" t="s">
        <v>372</v>
      </c>
      <c r="H162" s="34"/>
      <c r="I162" s="98">
        <v>844.35</v>
      </c>
      <c r="J162" s="84"/>
      <c r="K162" s="89">
        <f t="shared" si="1"/>
        <v>1519.83</v>
      </c>
      <c r="L162" s="3" t="str">
        <f t="shared" si="2"/>
        <v/>
      </c>
      <c r="M162" s="3"/>
      <c r="N162" s="3"/>
      <c r="O162" s="3"/>
      <c r="P162" s="3"/>
      <c r="Q162" s="3"/>
      <c r="R162" s="3"/>
      <c r="S162" s="3"/>
      <c r="T162" s="3"/>
      <c r="U162" s="3"/>
      <c r="V162" s="3"/>
      <c r="W162" s="3"/>
      <c r="X162" s="3"/>
      <c r="Y162" s="3"/>
      <c r="Z162" s="3"/>
    </row>
    <row r="163" ht="159.0" customHeight="1">
      <c r="A163" s="30">
        <v>147.0</v>
      </c>
      <c r="B163" s="31">
        <v>1.0</v>
      </c>
      <c r="C163" s="85" t="s">
        <v>375</v>
      </c>
      <c r="D163" s="96"/>
      <c r="E163" s="97" t="s">
        <v>376</v>
      </c>
      <c r="F163" s="82"/>
      <c r="G163" s="88" t="s">
        <v>372</v>
      </c>
      <c r="H163" s="34"/>
      <c r="I163" s="98">
        <v>974.35</v>
      </c>
      <c r="J163" s="84"/>
      <c r="K163" s="89">
        <f t="shared" si="1"/>
        <v>1753.83</v>
      </c>
      <c r="L163" s="3" t="str">
        <f t="shared" si="2"/>
        <v/>
      </c>
      <c r="M163" s="3"/>
      <c r="N163" s="3"/>
      <c r="O163" s="3"/>
      <c r="P163" s="3"/>
      <c r="Q163" s="3"/>
      <c r="R163" s="3"/>
      <c r="S163" s="3"/>
      <c r="T163" s="3"/>
      <c r="U163" s="3"/>
      <c r="V163" s="3"/>
      <c r="W163" s="3"/>
      <c r="X163" s="3"/>
      <c r="Y163" s="3"/>
      <c r="Z163" s="3"/>
    </row>
    <row r="164" ht="159.0" customHeight="1">
      <c r="A164" s="30">
        <v>148.0</v>
      </c>
      <c r="B164" s="31">
        <v>1.0</v>
      </c>
      <c r="C164" s="85" t="s">
        <v>377</v>
      </c>
      <c r="D164" s="96"/>
      <c r="E164" s="97" t="s">
        <v>378</v>
      </c>
      <c r="F164" s="82"/>
      <c r="G164" s="88" t="s">
        <v>372</v>
      </c>
      <c r="H164" s="34"/>
      <c r="I164" s="98">
        <v>1039.35</v>
      </c>
      <c r="J164" s="84"/>
      <c r="K164" s="89">
        <f t="shared" si="1"/>
        <v>1870.83</v>
      </c>
      <c r="L164" s="3" t="str">
        <f t="shared" si="2"/>
        <v/>
      </c>
      <c r="M164" s="3"/>
      <c r="N164" s="3"/>
      <c r="O164" s="3"/>
      <c r="P164" s="3"/>
      <c r="Q164" s="3"/>
      <c r="R164" s="3"/>
      <c r="S164" s="3"/>
      <c r="T164" s="3"/>
      <c r="U164" s="3"/>
      <c r="V164" s="3"/>
      <c r="W164" s="3"/>
      <c r="X164" s="3"/>
      <c r="Y164" s="3"/>
      <c r="Z164" s="3"/>
    </row>
    <row r="165" ht="159.0" customHeight="1">
      <c r="A165" s="30">
        <v>149.0</v>
      </c>
      <c r="B165" s="31">
        <v>1.0</v>
      </c>
      <c r="C165" s="85" t="s">
        <v>379</v>
      </c>
      <c r="D165" s="96"/>
      <c r="E165" s="97" t="s">
        <v>380</v>
      </c>
      <c r="F165" s="82"/>
      <c r="G165" s="88" t="s">
        <v>372</v>
      </c>
      <c r="H165" s="34"/>
      <c r="I165" s="98">
        <v>844.35</v>
      </c>
      <c r="J165" s="84"/>
      <c r="K165" s="89">
        <f t="shared" si="1"/>
        <v>1519.83</v>
      </c>
      <c r="L165" s="3" t="str">
        <f t="shared" si="2"/>
        <v/>
      </c>
      <c r="M165" s="3"/>
      <c r="N165" s="3"/>
      <c r="O165" s="3"/>
      <c r="P165" s="3"/>
      <c r="Q165" s="3"/>
      <c r="R165" s="3"/>
      <c r="S165" s="3"/>
      <c r="T165" s="3"/>
      <c r="U165" s="3"/>
      <c r="V165" s="3"/>
      <c r="W165" s="3"/>
      <c r="X165" s="3"/>
      <c r="Y165" s="3"/>
      <c r="Z165" s="3"/>
    </row>
    <row r="166" ht="159.0" customHeight="1">
      <c r="A166" s="30">
        <v>150.0</v>
      </c>
      <c r="B166" s="31">
        <v>1.0</v>
      </c>
      <c r="C166" s="85" t="s">
        <v>381</v>
      </c>
      <c r="D166" s="96"/>
      <c r="E166" s="97" t="s">
        <v>382</v>
      </c>
      <c r="F166" s="82"/>
      <c r="G166" s="88" t="s">
        <v>372</v>
      </c>
      <c r="H166" s="34"/>
      <c r="I166" s="98">
        <v>844.35</v>
      </c>
      <c r="J166" s="84"/>
      <c r="K166" s="89">
        <f t="shared" si="1"/>
        <v>1519.83</v>
      </c>
      <c r="L166" s="3" t="str">
        <f t="shared" si="2"/>
        <v/>
      </c>
      <c r="M166" s="3"/>
      <c r="N166" s="3"/>
      <c r="O166" s="3"/>
      <c r="P166" s="3"/>
      <c r="Q166" s="3"/>
      <c r="R166" s="3"/>
      <c r="S166" s="3"/>
      <c r="T166" s="3"/>
      <c r="U166" s="3"/>
      <c r="V166" s="3"/>
      <c r="W166" s="3"/>
      <c r="X166" s="3"/>
      <c r="Y166" s="3"/>
      <c r="Z166" s="3"/>
    </row>
    <row r="167" ht="159.0" customHeight="1">
      <c r="A167" s="30">
        <v>151.0</v>
      </c>
      <c r="B167" s="31">
        <v>1.0</v>
      </c>
      <c r="C167" s="85" t="s">
        <v>383</v>
      </c>
      <c r="D167" s="96"/>
      <c r="E167" s="97" t="s">
        <v>384</v>
      </c>
      <c r="F167" s="82"/>
      <c r="G167" s="88" t="s">
        <v>385</v>
      </c>
      <c r="H167" s="34"/>
      <c r="I167" s="98">
        <v>1039.35</v>
      </c>
      <c r="J167" s="84"/>
      <c r="K167" s="89">
        <f t="shared" si="1"/>
        <v>1870.83</v>
      </c>
      <c r="L167" s="3" t="str">
        <f t="shared" si="2"/>
        <v/>
      </c>
      <c r="M167" s="3"/>
      <c r="N167" s="3"/>
      <c r="O167" s="3"/>
      <c r="P167" s="3"/>
      <c r="Q167" s="3"/>
      <c r="R167" s="3"/>
      <c r="S167" s="3"/>
      <c r="T167" s="3"/>
      <c r="U167" s="3"/>
      <c r="V167" s="3"/>
      <c r="W167" s="3"/>
      <c r="X167" s="3"/>
      <c r="Y167" s="3"/>
      <c r="Z167" s="3"/>
    </row>
    <row r="168" ht="159.0" customHeight="1">
      <c r="A168" s="30">
        <v>152.0</v>
      </c>
      <c r="B168" s="31">
        <v>1.0</v>
      </c>
      <c r="C168" s="85" t="s">
        <v>386</v>
      </c>
      <c r="D168" s="96"/>
      <c r="E168" s="97" t="s">
        <v>387</v>
      </c>
      <c r="F168" s="82"/>
      <c r="G168" s="88" t="s">
        <v>385</v>
      </c>
      <c r="H168" s="34"/>
      <c r="I168" s="98">
        <v>1169.35</v>
      </c>
      <c r="J168" s="84"/>
      <c r="K168" s="89">
        <f t="shared" si="1"/>
        <v>2104.83</v>
      </c>
      <c r="L168" s="3" t="str">
        <f t="shared" si="2"/>
        <v/>
      </c>
      <c r="M168" s="3"/>
      <c r="N168" s="3"/>
      <c r="O168" s="3"/>
      <c r="P168" s="3"/>
      <c r="Q168" s="3"/>
      <c r="R168" s="3"/>
      <c r="S168" s="3"/>
      <c r="T168" s="3"/>
      <c r="U168" s="3"/>
      <c r="V168" s="3"/>
      <c r="W168" s="3"/>
      <c r="X168" s="3"/>
      <c r="Y168" s="3"/>
      <c r="Z168" s="3"/>
    </row>
    <row r="169" ht="159.0" customHeight="1">
      <c r="A169" s="30">
        <v>153.0</v>
      </c>
      <c r="B169" s="31">
        <v>1.0</v>
      </c>
      <c r="C169" s="85" t="s">
        <v>388</v>
      </c>
      <c r="D169" s="96"/>
      <c r="E169" s="97" t="s">
        <v>389</v>
      </c>
      <c r="F169" s="82"/>
      <c r="G169" s="88" t="s">
        <v>390</v>
      </c>
      <c r="H169" s="34"/>
      <c r="I169" s="98">
        <v>649.35</v>
      </c>
      <c r="J169" s="84"/>
      <c r="K169" s="89">
        <f t="shared" si="1"/>
        <v>1168.83</v>
      </c>
      <c r="L169" s="3" t="str">
        <f t="shared" si="2"/>
        <v/>
      </c>
      <c r="M169" s="3"/>
      <c r="N169" s="3"/>
      <c r="O169" s="3"/>
      <c r="P169" s="3"/>
      <c r="Q169" s="3"/>
      <c r="R169" s="3"/>
      <c r="S169" s="3"/>
      <c r="T169" s="3"/>
      <c r="U169" s="3"/>
      <c r="V169" s="3"/>
      <c r="W169" s="3"/>
      <c r="X169" s="3"/>
      <c r="Y169" s="3"/>
      <c r="Z169" s="3"/>
    </row>
    <row r="170" ht="159.0" customHeight="1">
      <c r="A170" s="30">
        <v>154.0</v>
      </c>
      <c r="B170" s="31">
        <v>1.0</v>
      </c>
      <c r="C170" s="85" t="s">
        <v>391</v>
      </c>
      <c r="D170" s="96"/>
      <c r="E170" s="97" t="s">
        <v>392</v>
      </c>
      <c r="F170" s="82"/>
      <c r="G170" s="88" t="s">
        <v>390</v>
      </c>
      <c r="H170" s="34"/>
      <c r="I170" s="98">
        <v>519.35</v>
      </c>
      <c r="J170" s="84"/>
      <c r="K170" s="89">
        <f t="shared" si="1"/>
        <v>934.83</v>
      </c>
      <c r="L170" s="3" t="str">
        <f t="shared" si="2"/>
        <v/>
      </c>
      <c r="M170" s="3"/>
      <c r="N170" s="3"/>
      <c r="O170" s="3"/>
      <c r="P170" s="3"/>
      <c r="Q170" s="3"/>
      <c r="R170" s="3"/>
      <c r="S170" s="3"/>
      <c r="T170" s="3"/>
      <c r="U170" s="3"/>
      <c r="V170" s="3"/>
      <c r="W170" s="3"/>
      <c r="X170" s="3"/>
      <c r="Y170" s="3"/>
      <c r="Z170" s="3"/>
    </row>
    <row r="171" ht="146.25" customHeight="1">
      <c r="A171" s="30">
        <v>155.0</v>
      </c>
      <c r="B171" s="31">
        <v>1.0</v>
      </c>
      <c r="C171" s="85" t="s">
        <v>393</v>
      </c>
      <c r="D171" s="96"/>
      <c r="E171" s="97" t="s">
        <v>394</v>
      </c>
      <c r="F171" s="82"/>
      <c r="G171" s="88" t="s">
        <v>395</v>
      </c>
      <c r="H171" s="34"/>
      <c r="I171" s="98">
        <v>1039.0</v>
      </c>
      <c r="J171" s="84"/>
      <c r="K171" s="89">
        <f t="shared" si="1"/>
        <v>1870.2</v>
      </c>
      <c r="L171" s="3" t="str">
        <f t="shared" si="2"/>
        <v/>
      </c>
      <c r="M171" s="3"/>
      <c r="N171" s="3"/>
      <c r="O171" s="3"/>
      <c r="P171" s="3"/>
      <c r="Q171" s="3"/>
      <c r="R171" s="3"/>
      <c r="S171" s="3"/>
      <c r="T171" s="3"/>
      <c r="U171" s="3"/>
      <c r="V171" s="3"/>
      <c r="W171" s="3"/>
      <c r="X171" s="3"/>
      <c r="Y171" s="3"/>
      <c r="Z171" s="3"/>
    </row>
    <row r="172" ht="146.25" customHeight="1">
      <c r="A172" s="30">
        <v>156.0</v>
      </c>
      <c r="B172" s="31">
        <v>1.0</v>
      </c>
      <c r="C172" s="85" t="s">
        <v>396</v>
      </c>
      <c r="D172" s="96"/>
      <c r="E172" s="97" t="s">
        <v>397</v>
      </c>
      <c r="F172" s="82"/>
      <c r="G172" s="88" t="s">
        <v>395</v>
      </c>
      <c r="H172" s="34"/>
      <c r="I172" s="98">
        <v>1364.35</v>
      </c>
      <c r="J172" s="84"/>
      <c r="K172" s="89">
        <f t="shared" si="1"/>
        <v>2455.83</v>
      </c>
      <c r="L172" s="3" t="str">
        <f t="shared" si="2"/>
        <v/>
      </c>
      <c r="M172" s="3"/>
      <c r="N172" s="3"/>
      <c r="O172" s="3"/>
      <c r="P172" s="3"/>
      <c r="Q172" s="3"/>
      <c r="R172" s="3"/>
      <c r="S172" s="3"/>
      <c r="T172" s="3"/>
      <c r="U172" s="3"/>
      <c r="V172" s="3"/>
      <c r="W172" s="3"/>
      <c r="X172" s="3"/>
      <c r="Y172" s="3"/>
      <c r="Z172" s="3"/>
    </row>
    <row r="173" ht="146.25" customHeight="1">
      <c r="A173" s="30">
        <v>157.0</v>
      </c>
      <c r="B173" s="31">
        <v>1.0</v>
      </c>
      <c r="C173" s="85" t="s">
        <v>398</v>
      </c>
      <c r="D173" s="96"/>
      <c r="E173" s="97" t="s">
        <v>399</v>
      </c>
      <c r="F173" s="82"/>
      <c r="G173" s="88" t="s">
        <v>400</v>
      </c>
      <c r="H173" s="34"/>
      <c r="I173" s="98">
        <v>1429.0</v>
      </c>
      <c r="J173" s="84"/>
      <c r="K173" s="89">
        <f t="shared" si="1"/>
        <v>2572.2</v>
      </c>
      <c r="L173" s="3" t="str">
        <f t="shared" si="2"/>
        <v/>
      </c>
      <c r="M173" s="3"/>
      <c r="N173" s="3"/>
      <c r="O173" s="3"/>
      <c r="P173" s="3"/>
      <c r="Q173" s="3"/>
      <c r="R173" s="3"/>
      <c r="S173" s="3"/>
      <c r="T173" s="3"/>
      <c r="U173" s="3"/>
      <c r="V173" s="3"/>
      <c r="W173" s="3"/>
      <c r="X173" s="3"/>
      <c r="Y173" s="3"/>
      <c r="Z173" s="3"/>
    </row>
    <row r="174" ht="156.75" customHeight="1">
      <c r="A174" s="30">
        <v>158.0</v>
      </c>
      <c r="B174" s="31">
        <v>1.0</v>
      </c>
      <c r="C174" s="85" t="s">
        <v>401</v>
      </c>
      <c r="D174" s="96"/>
      <c r="E174" s="97" t="s">
        <v>402</v>
      </c>
      <c r="F174" s="82"/>
      <c r="G174" s="88" t="s">
        <v>403</v>
      </c>
      <c r="H174" s="34"/>
      <c r="I174" s="98">
        <v>1299.35</v>
      </c>
      <c r="J174" s="84"/>
      <c r="K174" s="89">
        <f t="shared" si="1"/>
        <v>2338.83</v>
      </c>
      <c r="L174" s="3" t="str">
        <f t="shared" si="2"/>
        <v/>
      </c>
      <c r="M174" s="3"/>
      <c r="N174" s="3"/>
      <c r="O174" s="3"/>
      <c r="P174" s="3"/>
      <c r="Q174" s="3"/>
      <c r="R174" s="3"/>
      <c r="S174" s="3"/>
      <c r="T174" s="3"/>
      <c r="U174" s="3"/>
      <c r="V174" s="3"/>
      <c r="W174" s="3"/>
      <c r="X174" s="3"/>
      <c r="Y174" s="3"/>
      <c r="Z174" s="3"/>
    </row>
    <row r="175" ht="164.25" customHeight="1">
      <c r="A175" s="30">
        <v>159.0</v>
      </c>
      <c r="B175" s="31">
        <v>1.0</v>
      </c>
      <c r="C175" s="85" t="s">
        <v>404</v>
      </c>
      <c r="D175" s="96"/>
      <c r="E175" s="97" t="s">
        <v>405</v>
      </c>
      <c r="F175" s="82"/>
      <c r="G175" s="88" t="s">
        <v>403</v>
      </c>
      <c r="H175" s="34"/>
      <c r="I175" s="98">
        <v>1559.0</v>
      </c>
      <c r="J175" s="84"/>
      <c r="K175" s="89">
        <f t="shared" si="1"/>
        <v>2806.2</v>
      </c>
      <c r="L175" s="3" t="str">
        <f t="shared" si="2"/>
        <v/>
      </c>
      <c r="M175" s="3"/>
      <c r="N175" s="3"/>
      <c r="O175" s="3"/>
      <c r="P175" s="3"/>
      <c r="Q175" s="3"/>
      <c r="R175" s="3"/>
      <c r="S175" s="3"/>
      <c r="T175" s="3"/>
      <c r="U175" s="3"/>
      <c r="V175" s="3"/>
      <c r="W175" s="3"/>
      <c r="X175" s="3"/>
      <c r="Y175" s="3"/>
      <c r="Z175" s="3"/>
    </row>
    <row r="176" ht="164.25" customHeight="1">
      <c r="A176" s="30">
        <v>160.0</v>
      </c>
      <c r="B176" s="31">
        <v>1.0</v>
      </c>
      <c r="C176" s="85" t="s">
        <v>406</v>
      </c>
      <c r="D176" s="96"/>
      <c r="E176" s="97" t="s">
        <v>407</v>
      </c>
      <c r="F176" s="82"/>
      <c r="G176" s="88" t="s">
        <v>408</v>
      </c>
      <c r="H176" s="34"/>
      <c r="I176" s="98">
        <v>1039.35</v>
      </c>
      <c r="J176" s="84"/>
      <c r="K176" s="89">
        <f t="shared" si="1"/>
        <v>1870.83</v>
      </c>
      <c r="L176" s="3" t="str">
        <f t="shared" si="2"/>
        <v/>
      </c>
      <c r="M176" s="3"/>
      <c r="N176" s="3"/>
      <c r="O176" s="3"/>
      <c r="P176" s="3"/>
      <c r="Q176" s="3"/>
      <c r="R176" s="3"/>
      <c r="S176" s="3"/>
      <c r="T176" s="3"/>
      <c r="U176" s="3"/>
      <c r="V176" s="3"/>
      <c r="W176" s="3"/>
      <c r="X176" s="3"/>
      <c r="Y176" s="3"/>
      <c r="Z176" s="3"/>
    </row>
    <row r="177" ht="164.25" customHeight="1">
      <c r="A177" s="30">
        <v>161.0</v>
      </c>
      <c r="B177" s="31">
        <v>1.0</v>
      </c>
      <c r="C177" s="85" t="s">
        <v>409</v>
      </c>
      <c r="D177" s="96" t="s">
        <v>32</v>
      </c>
      <c r="E177" s="97" t="s">
        <v>410</v>
      </c>
      <c r="F177" s="82"/>
      <c r="G177" s="88" t="s">
        <v>411</v>
      </c>
      <c r="H177" s="34"/>
      <c r="I177" s="98">
        <v>974.35</v>
      </c>
      <c r="J177" s="84"/>
      <c r="K177" s="89">
        <f t="shared" si="1"/>
        <v>1753.83</v>
      </c>
      <c r="L177" s="3" t="str">
        <f t="shared" si="2"/>
        <v/>
      </c>
      <c r="M177" s="3"/>
      <c r="N177" s="3"/>
      <c r="O177" s="3"/>
      <c r="P177" s="3"/>
      <c r="Q177" s="3"/>
      <c r="R177" s="3"/>
      <c r="S177" s="3"/>
      <c r="T177" s="3"/>
      <c r="U177" s="3"/>
      <c r="V177" s="3"/>
      <c r="W177" s="3"/>
      <c r="X177" s="3"/>
      <c r="Y177" s="3"/>
      <c r="Z177" s="3"/>
    </row>
    <row r="178" ht="164.25" customHeight="1">
      <c r="A178" s="30">
        <v>162.0</v>
      </c>
      <c r="B178" s="31">
        <v>1.0</v>
      </c>
      <c r="C178" s="85" t="s">
        <v>412</v>
      </c>
      <c r="D178" s="96"/>
      <c r="E178" s="97" t="s">
        <v>413</v>
      </c>
      <c r="F178" s="82"/>
      <c r="G178" s="88" t="s">
        <v>414</v>
      </c>
      <c r="H178" s="34"/>
      <c r="I178" s="98">
        <v>1299.35</v>
      </c>
      <c r="J178" s="84"/>
      <c r="K178" s="89">
        <f t="shared" si="1"/>
        <v>2338.83</v>
      </c>
      <c r="L178" s="3" t="str">
        <f t="shared" si="2"/>
        <v/>
      </c>
      <c r="M178" s="3"/>
      <c r="N178" s="3"/>
      <c r="O178" s="3"/>
      <c r="P178" s="3"/>
      <c r="Q178" s="3"/>
      <c r="R178" s="3"/>
      <c r="S178" s="3"/>
      <c r="T178" s="3"/>
      <c r="U178" s="3"/>
      <c r="V178" s="3"/>
      <c r="W178" s="3"/>
      <c r="X178" s="3"/>
      <c r="Y178" s="3"/>
      <c r="Z178" s="3"/>
    </row>
    <row r="179" ht="164.25" customHeight="1">
      <c r="A179" s="30">
        <v>163.0</v>
      </c>
      <c r="B179" s="31">
        <v>1.0</v>
      </c>
      <c r="C179" s="85" t="s">
        <v>415</v>
      </c>
      <c r="D179" s="96"/>
      <c r="E179" s="97" t="s">
        <v>413</v>
      </c>
      <c r="F179" s="82"/>
      <c r="G179" s="88" t="s">
        <v>416</v>
      </c>
      <c r="H179" s="34"/>
      <c r="I179" s="98">
        <v>1299.0</v>
      </c>
      <c r="J179" s="84"/>
      <c r="K179" s="89">
        <f t="shared" si="1"/>
        <v>2338.2</v>
      </c>
      <c r="L179" s="3" t="str">
        <f t="shared" si="2"/>
        <v/>
      </c>
      <c r="M179" s="3"/>
      <c r="N179" s="3"/>
      <c r="O179" s="3"/>
      <c r="P179" s="3"/>
      <c r="Q179" s="3"/>
      <c r="R179" s="3"/>
      <c r="S179" s="3"/>
      <c r="T179" s="3"/>
      <c r="U179" s="3"/>
      <c r="V179" s="3"/>
      <c r="W179" s="3"/>
      <c r="X179" s="3"/>
      <c r="Y179" s="3"/>
      <c r="Z179" s="3"/>
    </row>
    <row r="180" ht="164.25" customHeight="1">
      <c r="A180" s="30">
        <v>164.0</v>
      </c>
      <c r="B180" s="31">
        <v>1.0</v>
      </c>
      <c r="C180" s="85" t="s">
        <v>417</v>
      </c>
      <c r="D180" s="96"/>
      <c r="E180" s="97" t="s">
        <v>410</v>
      </c>
      <c r="F180" s="82"/>
      <c r="G180" s="88" t="s">
        <v>418</v>
      </c>
      <c r="H180" s="34"/>
      <c r="I180" s="98">
        <v>1071.85</v>
      </c>
      <c r="J180" s="84"/>
      <c r="K180" s="89">
        <f t="shared" si="1"/>
        <v>1929.33</v>
      </c>
      <c r="L180" s="3" t="str">
        <f t="shared" si="2"/>
        <v/>
      </c>
      <c r="M180" s="3"/>
      <c r="N180" s="3"/>
      <c r="O180" s="3"/>
      <c r="P180" s="3"/>
      <c r="Q180" s="3"/>
      <c r="R180" s="3"/>
      <c r="S180" s="3"/>
      <c r="T180" s="3"/>
      <c r="U180" s="3"/>
      <c r="V180" s="3"/>
      <c r="W180" s="3"/>
      <c r="X180" s="3"/>
      <c r="Y180" s="3"/>
      <c r="Z180" s="3"/>
    </row>
    <row r="181" ht="156.0" customHeight="1">
      <c r="A181" s="30">
        <v>165.0</v>
      </c>
      <c r="B181" s="31">
        <v>1.0</v>
      </c>
      <c r="C181" s="85" t="s">
        <v>419</v>
      </c>
      <c r="D181" s="96"/>
      <c r="E181" s="97" t="s">
        <v>420</v>
      </c>
      <c r="F181" s="82"/>
      <c r="G181" s="88" t="s">
        <v>421</v>
      </c>
      <c r="H181" s="34"/>
      <c r="I181" s="98">
        <v>1396.85</v>
      </c>
      <c r="J181" s="84"/>
      <c r="K181" s="89">
        <f t="shared" si="1"/>
        <v>2514.33</v>
      </c>
      <c r="L181" s="3" t="str">
        <f t="shared" si="2"/>
        <v/>
      </c>
      <c r="M181" s="3"/>
      <c r="N181" s="3"/>
      <c r="O181" s="3"/>
      <c r="P181" s="3"/>
      <c r="Q181" s="3"/>
      <c r="R181" s="3"/>
      <c r="S181" s="3"/>
      <c r="T181" s="3"/>
      <c r="U181" s="3"/>
      <c r="V181" s="3"/>
      <c r="W181" s="3"/>
      <c r="X181" s="3"/>
      <c r="Y181" s="3"/>
      <c r="Z181" s="3"/>
    </row>
    <row r="182" ht="156.0" customHeight="1">
      <c r="A182" s="30">
        <v>166.0</v>
      </c>
      <c r="B182" s="31">
        <v>1.0</v>
      </c>
      <c r="C182" s="85" t="s">
        <v>422</v>
      </c>
      <c r="D182" s="96"/>
      <c r="E182" s="97" t="s">
        <v>423</v>
      </c>
      <c r="F182" s="82"/>
      <c r="G182" s="88" t="s">
        <v>424</v>
      </c>
      <c r="H182" s="34"/>
      <c r="I182" s="98">
        <v>974.35</v>
      </c>
      <c r="J182" s="84"/>
      <c r="K182" s="89">
        <f t="shared" si="1"/>
        <v>1753.83</v>
      </c>
      <c r="L182" s="3" t="str">
        <f t="shared" si="2"/>
        <v/>
      </c>
      <c r="M182" s="3"/>
      <c r="N182" s="3"/>
      <c r="O182" s="3"/>
      <c r="P182" s="3"/>
      <c r="Q182" s="3"/>
      <c r="R182" s="3"/>
      <c r="S182" s="3"/>
      <c r="T182" s="3"/>
      <c r="U182" s="3"/>
      <c r="V182" s="3"/>
      <c r="W182" s="3"/>
      <c r="X182" s="3"/>
      <c r="Y182" s="3"/>
      <c r="Z182" s="3"/>
    </row>
    <row r="183" ht="160.5" customHeight="1">
      <c r="A183" s="30">
        <v>167.0</v>
      </c>
      <c r="B183" s="31">
        <v>1.0</v>
      </c>
      <c r="C183" s="85" t="s">
        <v>425</v>
      </c>
      <c r="D183" s="96"/>
      <c r="E183" s="97" t="s">
        <v>426</v>
      </c>
      <c r="F183" s="82"/>
      <c r="G183" s="88" t="s">
        <v>427</v>
      </c>
      <c r="H183" s="34"/>
      <c r="I183" s="98">
        <v>616.85</v>
      </c>
      <c r="J183" s="84"/>
      <c r="K183" s="89">
        <f t="shared" si="1"/>
        <v>1110.33</v>
      </c>
      <c r="L183" s="3" t="str">
        <f t="shared" si="2"/>
        <v/>
      </c>
      <c r="M183" s="3"/>
      <c r="N183" s="3"/>
      <c r="O183" s="3"/>
      <c r="P183" s="3"/>
      <c r="Q183" s="3"/>
      <c r="R183" s="3"/>
      <c r="S183" s="3"/>
      <c r="T183" s="3"/>
      <c r="U183" s="3"/>
      <c r="V183" s="3"/>
      <c r="W183" s="3"/>
      <c r="X183" s="3"/>
      <c r="Y183" s="3"/>
      <c r="Z183" s="3"/>
    </row>
    <row r="184" ht="160.5" customHeight="1">
      <c r="A184" s="30">
        <v>168.0</v>
      </c>
      <c r="B184" s="31">
        <v>1.0</v>
      </c>
      <c r="C184" s="85" t="s">
        <v>428</v>
      </c>
      <c r="D184" s="96"/>
      <c r="E184" s="97" t="s">
        <v>429</v>
      </c>
      <c r="F184" s="82"/>
      <c r="G184" s="88" t="s">
        <v>427</v>
      </c>
      <c r="H184" s="34"/>
      <c r="I184" s="98">
        <v>649.35</v>
      </c>
      <c r="J184" s="84"/>
      <c r="K184" s="89">
        <f t="shared" si="1"/>
        <v>1168.83</v>
      </c>
      <c r="L184" s="3" t="str">
        <f t="shared" si="2"/>
        <v/>
      </c>
      <c r="M184" s="3"/>
      <c r="N184" s="3"/>
      <c r="O184" s="3"/>
      <c r="P184" s="3"/>
      <c r="Q184" s="3"/>
      <c r="R184" s="3"/>
      <c r="S184" s="3"/>
      <c r="T184" s="3"/>
      <c r="U184" s="3"/>
      <c r="V184" s="3"/>
      <c r="W184" s="3"/>
      <c r="X184" s="3"/>
      <c r="Y184" s="3"/>
      <c r="Z184" s="3"/>
    </row>
    <row r="185" ht="160.5" customHeight="1">
      <c r="A185" s="30">
        <v>169.0</v>
      </c>
      <c r="B185" s="31">
        <v>1.0</v>
      </c>
      <c r="C185" s="85" t="s">
        <v>430</v>
      </c>
      <c r="D185" s="96"/>
      <c r="E185" s="97" t="s">
        <v>429</v>
      </c>
      <c r="F185" s="82"/>
      <c r="G185" s="88" t="s">
        <v>427</v>
      </c>
      <c r="H185" s="34"/>
      <c r="I185" s="98">
        <v>727.35</v>
      </c>
      <c r="J185" s="84"/>
      <c r="K185" s="89">
        <f t="shared" si="1"/>
        <v>1309.23</v>
      </c>
      <c r="L185" s="3" t="str">
        <f t="shared" si="2"/>
        <v/>
      </c>
      <c r="M185" s="3"/>
      <c r="N185" s="3"/>
      <c r="O185" s="3"/>
      <c r="P185" s="3"/>
      <c r="Q185" s="3"/>
      <c r="R185" s="3"/>
      <c r="S185" s="3"/>
      <c r="T185" s="3"/>
      <c r="U185" s="3"/>
      <c r="V185" s="3"/>
      <c r="W185" s="3"/>
      <c r="X185" s="3"/>
      <c r="Y185" s="3"/>
      <c r="Z185" s="3"/>
    </row>
    <row r="186" ht="160.5" customHeight="1">
      <c r="A186" s="30">
        <v>170.0</v>
      </c>
      <c r="B186" s="31">
        <v>1.0</v>
      </c>
      <c r="C186" s="85" t="s">
        <v>431</v>
      </c>
      <c r="D186" s="96"/>
      <c r="E186" s="97" t="s">
        <v>432</v>
      </c>
      <c r="F186" s="82"/>
      <c r="G186" s="88" t="s">
        <v>433</v>
      </c>
      <c r="H186" s="34"/>
      <c r="I186" s="98">
        <v>922.34</v>
      </c>
      <c r="J186" s="84"/>
      <c r="K186" s="89">
        <f t="shared" si="1"/>
        <v>1660.212</v>
      </c>
      <c r="L186" s="3" t="str">
        <f t="shared" si="2"/>
        <v/>
      </c>
      <c r="M186" s="3"/>
      <c r="N186" s="3"/>
      <c r="O186" s="3"/>
      <c r="P186" s="3"/>
      <c r="Q186" s="3"/>
      <c r="R186" s="3"/>
      <c r="S186" s="3"/>
      <c r="T186" s="3"/>
      <c r="U186" s="3"/>
      <c r="V186" s="3"/>
      <c r="W186" s="3"/>
      <c r="X186" s="3"/>
      <c r="Y186" s="3"/>
      <c r="Z186" s="3"/>
    </row>
    <row r="187" ht="160.5" customHeight="1">
      <c r="A187" s="30">
        <v>171.0</v>
      </c>
      <c r="B187" s="31">
        <v>1.0</v>
      </c>
      <c r="C187" s="85" t="s">
        <v>434</v>
      </c>
      <c r="D187" s="96"/>
      <c r="E187" s="97" t="s">
        <v>435</v>
      </c>
      <c r="F187" s="82"/>
      <c r="G187" s="88" t="s">
        <v>433</v>
      </c>
      <c r="H187" s="34"/>
      <c r="I187" s="98">
        <v>1058.85</v>
      </c>
      <c r="J187" s="84"/>
      <c r="K187" s="89">
        <f t="shared" si="1"/>
        <v>1905.93</v>
      </c>
      <c r="L187" s="3" t="str">
        <f t="shared" si="2"/>
        <v/>
      </c>
      <c r="M187" s="3"/>
      <c r="N187" s="3"/>
      <c r="O187" s="3"/>
      <c r="P187" s="3"/>
      <c r="Q187" s="3"/>
      <c r="R187" s="3"/>
      <c r="S187" s="3"/>
      <c r="T187" s="3"/>
      <c r="U187" s="3"/>
      <c r="V187" s="3"/>
      <c r="W187" s="3"/>
      <c r="X187" s="3"/>
      <c r="Y187" s="3"/>
      <c r="Z187" s="3"/>
    </row>
    <row r="188" ht="160.5" customHeight="1">
      <c r="A188" s="30">
        <v>172.0</v>
      </c>
      <c r="B188" s="31">
        <v>1.0</v>
      </c>
      <c r="C188" s="85" t="s">
        <v>436</v>
      </c>
      <c r="D188" s="96"/>
      <c r="E188" s="97" t="s">
        <v>437</v>
      </c>
      <c r="F188" s="82"/>
      <c r="G188" s="88" t="s">
        <v>414</v>
      </c>
      <c r="H188" s="34"/>
      <c r="I188" s="98">
        <v>1234.35</v>
      </c>
      <c r="J188" s="84"/>
      <c r="K188" s="89">
        <f t="shared" si="1"/>
        <v>2221.83</v>
      </c>
      <c r="L188" s="3" t="str">
        <f t="shared" si="2"/>
        <v/>
      </c>
      <c r="M188" s="3"/>
      <c r="N188" s="3"/>
      <c r="O188" s="3"/>
      <c r="P188" s="3"/>
      <c r="Q188" s="3"/>
      <c r="R188" s="3"/>
      <c r="S188" s="3"/>
      <c r="T188" s="3"/>
      <c r="U188" s="3"/>
      <c r="V188" s="3"/>
      <c r="W188" s="3"/>
      <c r="X188" s="3"/>
      <c r="Y188" s="3"/>
      <c r="Z188" s="3"/>
    </row>
    <row r="189" ht="160.5" customHeight="1">
      <c r="A189" s="30">
        <v>173.0</v>
      </c>
      <c r="B189" s="31">
        <v>1.0</v>
      </c>
      <c r="C189" s="85" t="s">
        <v>438</v>
      </c>
      <c r="D189" s="96"/>
      <c r="E189" s="97" t="s">
        <v>437</v>
      </c>
      <c r="F189" s="82"/>
      <c r="G189" s="88" t="s">
        <v>416</v>
      </c>
      <c r="H189" s="34"/>
      <c r="I189" s="98">
        <v>1299.35</v>
      </c>
      <c r="J189" s="84"/>
      <c r="K189" s="89">
        <f t="shared" si="1"/>
        <v>2338.83</v>
      </c>
      <c r="L189" s="3" t="str">
        <f t="shared" si="2"/>
        <v/>
      </c>
      <c r="M189" s="3"/>
      <c r="N189" s="3"/>
      <c r="O189" s="3"/>
      <c r="P189" s="3"/>
      <c r="Q189" s="3"/>
      <c r="R189" s="3"/>
      <c r="S189" s="3"/>
      <c r="T189" s="3"/>
      <c r="U189" s="3"/>
      <c r="V189" s="3"/>
      <c r="W189" s="3"/>
      <c r="X189" s="3"/>
      <c r="Y189" s="3"/>
      <c r="Z189" s="3"/>
    </row>
    <row r="190" ht="160.5" customHeight="1">
      <c r="A190" s="30">
        <v>174.0</v>
      </c>
      <c r="B190" s="31">
        <v>1.0</v>
      </c>
      <c r="C190" s="85" t="s">
        <v>439</v>
      </c>
      <c r="D190" s="96"/>
      <c r="E190" s="97" t="s">
        <v>440</v>
      </c>
      <c r="F190" s="82"/>
      <c r="G190" s="88" t="s">
        <v>441</v>
      </c>
      <c r="H190" s="34"/>
      <c r="I190" s="98">
        <v>1006.85</v>
      </c>
      <c r="J190" s="84"/>
      <c r="K190" s="89">
        <f t="shared" si="1"/>
        <v>1812.33</v>
      </c>
      <c r="L190" s="3" t="str">
        <f t="shared" si="2"/>
        <v/>
      </c>
      <c r="M190" s="3"/>
      <c r="N190" s="3"/>
      <c r="O190" s="3"/>
      <c r="P190" s="3"/>
      <c r="Q190" s="3"/>
      <c r="R190" s="3"/>
      <c r="S190" s="3"/>
      <c r="T190" s="3"/>
      <c r="U190" s="3"/>
      <c r="V190" s="3"/>
      <c r="W190" s="3"/>
      <c r="X190" s="3"/>
      <c r="Y190" s="3"/>
      <c r="Z190" s="3"/>
    </row>
    <row r="191" ht="160.5" customHeight="1">
      <c r="A191" s="30">
        <v>175.0</v>
      </c>
      <c r="B191" s="31">
        <v>1.0</v>
      </c>
      <c r="C191" s="85" t="s">
        <v>442</v>
      </c>
      <c r="D191" s="96"/>
      <c r="E191" s="97" t="s">
        <v>443</v>
      </c>
      <c r="F191" s="82"/>
      <c r="G191" s="88" t="s">
        <v>444</v>
      </c>
      <c r="H191" s="34"/>
      <c r="I191" s="98">
        <v>876.85</v>
      </c>
      <c r="J191" s="84"/>
      <c r="K191" s="89">
        <f t="shared" si="1"/>
        <v>1578.33</v>
      </c>
      <c r="L191" s="3" t="str">
        <f t="shared" si="2"/>
        <v/>
      </c>
      <c r="M191" s="3"/>
      <c r="N191" s="3"/>
      <c r="O191" s="3"/>
      <c r="P191" s="3"/>
      <c r="Q191" s="3"/>
      <c r="R191" s="3"/>
      <c r="S191" s="3"/>
      <c r="T191" s="3"/>
      <c r="U191" s="3"/>
      <c r="V191" s="3"/>
      <c r="W191" s="3"/>
      <c r="X191" s="3"/>
      <c r="Y191" s="3"/>
      <c r="Z191" s="3"/>
    </row>
    <row r="192" ht="160.5" customHeight="1">
      <c r="A192" s="30">
        <v>176.0</v>
      </c>
      <c r="B192" s="31">
        <v>1.0</v>
      </c>
      <c r="C192" s="85" t="s">
        <v>445</v>
      </c>
      <c r="D192" s="96"/>
      <c r="E192" s="97" t="s">
        <v>446</v>
      </c>
      <c r="F192" s="82"/>
      <c r="G192" s="88" t="s">
        <v>447</v>
      </c>
      <c r="H192" s="34"/>
      <c r="I192" s="98">
        <v>1104.35</v>
      </c>
      <c r="J192" s="84"/>
      <c r="K192" s="89">
        <f t="shared" si="1"/>
        <v>1987.83</v>
      </c>
      <c r="L192" s="3" t="str">
        <f t="shared" si="2"/>
        <v/>
      </c>
      <c r="M192" s="3"/>
      <c r="N192" s="3"/>
      <c r="O192" s="3"/>
      <c r="P192" s="3"/>
      <c r="Q192" s="3"/>
      <c r="R192" s="3"/>
      <c r="S192" s="3"/>
      <c r="T192" s="3"/>
      <c r="U192" s="3"/>
      <c r="V192" s="3"/>
      <c r="W192" s="3"/>
      <c r="X192" s="3"/>
      <c r="Y192" s="3"/>
      <c r="Z192" s="3"/>
    </row>
    <row r="193" ht="160.5" customHeight="1">
      <c r="A193" s="30">
        <v>177.0</v>
      </c>
      <c r="B193" s="31">
        <v>1.0</v>
      </c>
      <c r="C193" s="85" t="s">
        <v>448</v>
      </c>
      <c r="D193" s="96"/>
      <c r="E193" s="97" t="s">
        <v>446</v>
      </c>
      <c r="F193" s="82"/>
      <c r="G193" s="88" t="s">
        <v>447</v>
      </c>
      <c r="H193" s="34"/>
      <c r="I193" s="98">
        <v>1169.35</v>
      </c>
      <c r="J193" s="84"/>
      <c r="K193" s="89">
        <f t="shared" si="1"/>
        <v>2104.83</v>
      </c>
      <c r="L193" s="3" t="str">
        <f t="shared" si="2"/>
        <v/>
      </c>
      <c r="M193" s="3"/>
      <c r="N193" s="3"/>
      <c r="O193" s="3"/>
      <c r="P193" s="3"/>
      <c r="Q193" s="3"/>
      <c r="R193" s="3"/>
      <c r="S193" s="3"/>
      <c r="T193" s="3"/>
      <c r="U193" s="3"/>
      <c r="V193" s="3"/>
      <c r="W193" s="3"/>
      <c r="X193" s="3"/>
      <c r="Y193" s="3"/>
      <c r="Z193" s="3"/>
    </row>
    <row r="194" ht="160.5" customHeight="1">
      <c r="A194" s="30">
        <v>178.0</v>
      </c>
      <c r="B194" s="31">
        <v>1.0</v>
      </c>
      <c r="C194" s="85" t="s">
        <v>449</v>
      </c>
      <c r="D194" s="96"/>
      <c r="E194" s="97" t="s">
        <v>450</v>
      </c>
      <c r="F194" s="82"/>
      <c r="G194" s="88" t="s">
        <v>451</v>
      </c>
      <c r="H194" s="34"/>
      <c r="I194" s="98">
        <v>2599.35</v>
      </c>
      <c r="J194" s="84"/>
      <c r="K194" s="89">
        <f t="shared" si="1"/>
        <v>4678.83</v>
      </c>
      <c r="L194" s="3" t="str">
        <f t="shared" si="2"/>
        <v/>
      </c>
      <c r="M194" s="3"/>
      <c r="N194" s="3"/>
      <c r="O194" s="3"/>
      <c r="P194" s="3"/>
      <c r="Q194" s="3"/>
      <c r="R194" s="3"/>
      <c r="S194" s="3"/>
      <c r="T194" s="3"/>
      <c r="U194" s="3"/>
      <c r="V194" s="3"/>
      <c r="W194" s="3"/>
      <c r="X194" s="3"/>
      <c r="Y194" s="3"/>
      <c r="Z194" s="3"/>
    </row>
    <row r="195" ht="160.5" customHeight="1">
      <c r="A195" s="30">
        <v>179.0</v>
      </c>
      <c r="B195" s="31">
        <v>1.0</v>
      </c>
      <c r="C195" s="85" t="s">
        <v>452</v>
      </c>
      <c r="D195" s="96"/>
      <c r="E195" s="97" t="s">
        <v>453</v>
      </c>
      <c r="F195" s="82"/>
      <c r="G195" s="88" t="s">
        <v>454</v>
      </c>
      <c r="H195" s="34"/>
      <c r="I195" s="98">
        <v>2079.35</v>
      </c>
      <c r="J195" s="84"/>
      <c r="K195" s="89">
        <f t="shared" si="1"/>
        <v>3742.83</v>
      </c>
      <c r="L195" s="3" t="str">
        <f t="shared" si="2"/>
        <v/>
      </c>
      <c r="M195" s="3"/>
      <c r="N195" s="3"/>
      <c r="O195" s="3"/>
      <c r="P195" s="3"/>
      <c r="Q195" s="3"/>
      <c r="R195" s="3"/>
      <c r="S195" s="3"/>
      <c r="T195" s="3"/>
      <c r="U195" s="3"/>
      <c r="V195" s="3"/>
      <c r="W195" s="3"/>
      <c r="X195" s="3"/>
      <c r="Y195" s="3"/>
      <c r="Z195" s="3"/>
    </row>
    <row r="196" ht="160.5" customHeight="1">
      <c r="A196" s="30">
        <v>180.0</v>
      </c>
      <c r="B196" s="31">
        <v>1.0</v>
      </c>
      <c r="C196" s="85" t="s">
        <v>455</v>
      </c>
      <c r="D196" s="96"/>
      <c r="E196" s="97" t="s">
        <v>456</v>
      </c>
      <c r="F196" s="82"/>
      <c r="G196" s="88" t="s">
        <v>457</v>
      </c>
      <c r="H196" s="34"/>
      <c r="I196" s="98">
        <v>714.35</v>
      </c>
      <c r="J196" s="84"/>
      <c r="K196" s="89">
        <f t="shared" si="1"/>
        <v>1285.83</v>
      </c>
      <c r="L196" s="3" t="str">
        <f t="shared" si="2"/>
        <v/>
      </c>
      <c r="M196" s="3"/>
      <c r="N196" s="3"/>
      <c r="O196" s="3"/>
      <c r="P196" s="3"/>
      <c r="Q196" s="3"/>
      <c r="R196" s="3"/>
      <c r="S196" s="3"/>
      <c r="T196" s="3"/>
      <c r="U196" s="3"/>
      <c r="V196" s="3"/>
      <c r="W196" s="3"/>
      <c r="X196" s="3"/>
      <c r="Y196" s="3"/>
      <c r="Z196" s="3"/>
    </row>
    <row r="197" ht="160.5" customHeight="1">
      <c r="A197" s="30">
        <v>181.0</v>
      </c>
      <c r="B197" s="31">
        <v>1.0</v>
      </c>
      <c r="C197" s="85" t="s">
        <v>458</v>
      </c>
      <c r="D197" s="96"/>
      <c r="E197" s="97" t="s">
        <v>459</v>
      </c>
      <c r="F197" s="82"/>
      <c r="G197" s="88" t="s">
        <v>460</v>
      </c>
      <c r="H197" s="34"/>
      <c r="I197" s="98">
        <v>1071.85</v>
      </c>
      <c r="J197" s="84"/>
      <c r="K197" s="89">
        <f t="shared" si="1"/>
        <v>1929.33</v>
      </c>
      <c r="L197" s="3" t="str">
        <f t="shared" si="2"/>
        <v/>
      </c>
      <c r="M197" s="3"/>
      <c r="N197" s="3"/>
      <c r="O197" s="3"/>
      <c r="P197" s="3"/>
      <c r="Q197" s="3"/>
      <c r="R197" s="3"/>
      <c r="S197" s="3"/>
      <c r="T197" s="3"/>
      <c r="U197" s="3"/>
      <c r="V197" s="3"/>
      <c r="W197" s="3"/>
      <c r="X197" s="3"/>
      <c r="Y197" s="3"/>
      <c r="Z197" s="3"/>
    </row>
    <row r="198" ht="160.5" customHeight="1">
      <c r="A198" s="30">
        <v>182.0</v>
      </c>
      <c r="B198" s="31">
        <v>1.0</v>
      </c>
      <c r="C198" s="85" t="s">
        <v>461</v>
      </c>
      <c r="D198" s="96"/>
      <c r="E198" s="97" t="s">
        <v>459</v>
      </c>
      <c r="F198" s="82"/>
      <c r="G198" s="88" t="s">
        <v>462</v>
      </c>
      <c r="H198" s="34"/>
      <c r="I198" s="98">
        <v>1136.85</v>
      </c>
      <c r="J198" s="84"/>
      <c r="K198" s="89">
        <f t="shared" si="1"/>
        <v>2046.33</v>
      </c>
      <c r="L198" s="3" t="str">
        <f t="shared" si="2"/>
        <v/>
      </c>
      <c r="M198" s="3"/>
      <c r="N198" s="3"/>
      <c r="O198" s="3"/>
      <c r="P198" s="3"/>
      <c r="Q198" s="3"/>
      <c r="R198" s="3"/>
      <c r="S198" s="3"/>
      <c r="T198" s="3"/>
      <c r="U198" s="3"/>
      <c r="V198" s="3"/>
      <c r="W198" s="3"/>
      <c r="X198" s="3"/>
      <c r="Y198" s="3"/>
      <c r="Z198" s="3"/>
    </row>
    <row r="199" ht="160.5" customHeight="1">
      <c r="A199" s="30">
        <v>183.0</v>
      </c>
      <c r="B199" s="31">
        <v>1.0</v>
      </c>
      <c r="C199" s="85" t="s">
        <v>463</v>
      </c>
      <c r="D199" s="96"/>
      <c r="E199" s="97" t="s">
        <v>464</v>
      </c>
      <c r="F199" s="82"/>
      <c r="G199" s="88" t="s">
        <v>465</v>
      </c>
      <c r="H199" s="34"/>
      <c r="I199" s="98">
        <v>2014.35</v>
      </c>
      <c r="J199" s="84"/>
      <c r="K199" s="89">
        <f t="shared" si="1"/>
        <v>3625.83</v>
      </c>
      <c r="L199" s="3" t="str">
        <f t="shared" si="2"/>
        <v/>
      </c>
      <c r="M199" s="3"/>
      <c r="N199" s="3"/>
      <c r="O199" s="3"/>
      <c r="P199" s="3"/>
      <c r="Q199" s="3"/>
      <c r="R199" s="3"/>
      <c r="S199" s="3"/>
      <c r="T199" s="3"/>
      <c r="U199" s="3"/>
      <c r="V199" s="3"/>
      <c r="W199" s="3"/>
      <c r="X199" s="3"/>
      <c r="Y199" s="3"/>
      <c r="Z199" s="3"/>
    </row>
    <row r="200" ht="160.5" customHeight="1">
      <c r="A200" s="30">
        <v>184.0</v>
      </c>
      <c r="B200" s="31">
        <v>1.0</v>
      </c>
      <c r="C200" s="85" t="s">
        <v>466</v>
      </c>
      <c r="D200" s="96"/>
      <c r="E200" s="97" t="s">
        <v>467</v>
      </c>
      <c r="F200" s="82"/>
      <c r="G200" s="88" t="s">
        <v>465</v>
      </c>
      <c r="H200" s="34"/>
      <c r="I200" s="98">
        <v>2079.35</v>
      </c>
      <c r="J200" s="84"/>
      <c r="K200" s="89">
        <f t="shared" si="1"/>
        <v>3742.83</v>
      </c>
      <c r="L200" s="3" t="str">
        <f t="shared" si="2"/>
        <v/>
      </c>
      <c r="M200" s="3"/>
      <c r="N200" s="3"/>
      <c r="O200" s="3"/>
      <c r="P200" s="3"/>
      <c r="Q200" s="3"/>
      <c r="R200" s="3"/>
      <c r="S200" s="3"/>
      <c r="T200" s="3"/>
      <c r="U200" s="3"/>
      <c r="V200" s="3"/>
      <c r="W200" s="3"/>
      <c r="X200" s="3"/>
      <c r="Y200" s="3"/>
      <c r="Z200" s="3"/>
    </row>
    <row r="201" ht="160.5" customHeight="1">
      <c r="A201" s="30">
        <v>185.0</v>
      </c>
      <c r="B201" s="31">
        <v>1.0</v>
      </c>
      <c r="C201" s="85" t="s">
        <v>468</v>
      </c>
      <c r="D201" s="96"/>
      <c r="E201" s="97" t="s">
        <v>469</v>
      </c>
      <c r="F201" s="82"/>
      <c r="G201" s="88" t="s">
        <v>470</v>
      </c>
      <c r="H201" s="34"/>
      <c r="I201" s="98">
        <v>1429.35</v>
      </c>
      <c r="J201" s="84"/>
      <c r="K201" s="89">
        <f t="shared" si="1"/>
        <v>2572.83</v>
      </c>
      <c r="L201" s="3" t="str">
        <f t="shared" si="2"/>
        <v/>
      </c>
      <c r="M201" s="3"/>
      <c r="N201" s="3"/>
      <c r="O201" s="3"/>
      <c r="P201" s="3"/>
      <c r="Q201" s="3"/>
      <c r="R201" s="3"/>
      <c r="S201" s="3"/>
      <c r="T201" s="3"/>
      <c r="U201" s="3"/>
      <c r="V201" s="3"/>
      <c r="W201" s="3"/>
      <c r="X201" s="3"/>
      <c r="Y201" s="3"/>
      <c r="Z201" s="3"/>
    </row>
    <row r="202" ht="160.5" customHeight="1">
      <c r="A202" s="30">
        <v>186.0</v>
      </c>
      <c r="B202" s="31">
        <v>1.0</v>
      </c>
      <c r="C202" s="85" t="s">
        <v>471</v>
      </c>
      <c r="D202" s="96"/>
      <c r="E202" s="97" t="s">
        <v>472</v>
      </c>
      <c r="F202" s="82"/>
      <c r="G202" s="88" t="s">
        <v>473</v>
      </c>
      <c r="H202" s="34"/>
      <c r="I202" s="98">
        <v>1559.35</v>
      </c>
      <c r="J202" s="84"/>
      <c r="K202" s="89">
        <f t="shared" si="1"/>
        <v>2806.83</v>
      </c>
      <c r="L202" s="3" t="str">
        <f t="shared" si="2"/>
        <v/>
      </c>
      <c r="M202" s="3"/>
      <c r="N202" s="3"/>
      <c r="O202" s="3"/>
      <c r="P202" s="3"/>
      <c r="Q202" s="3"/>
      <c r="R202" s="3"/>
      <c r="S202" s="3"/>
      <c r="T202" s="3"/>
      <c r="U202" s="3"/>
      <c r="V202" s="3"/>
      <c r="W202" s="3"/>
      <c r="X202" s="3"/>
      <c r="Y202" s="3"/>
      <c r="Z202" s="3"/>
    </row>
    <row r="203" ht="183.0" customHeight="1">
      <c r="A203" s="30">
        <v>187.0</v>
      </c>
      <c r="B203" s="31">
        <v>1.0</v>
      </c>
      <c r="C203" s="85" t="s">
        <v>474</v>
      </c>
      <c r="D203" s="96"/>
      <c r="E203" s="97" t="s">
        <v>475</v>
      </c>
      <c r="F203" s="82"/>
      <c r="G203" s="88" t="s">
        <v>476</v>
      </c>
      <c r="H203" s="34"/>
      <c r="I203" s="98">
        <v>1429.35</v>
      </c>
      <c r="J203" s="84"/>
      <c r="K203" s="89">
        <f t="shared" si="1"/>
        <v>2572.83</v>
      </c>
      <c r="L203" s="3" t="str">
        <f t="shared" si="2"/>
        <v/>
      </c>
      <c r="M203" s="3"/>
      <c r="N203" s="3"/>
      <c r="O203" s="3"/>
      <c r="P203" s="3"/>
      <c r="Q203" s="3"/>
      <c r="R203" s="3"/>
      <c r="S203" s="3"/>
      <c r="T203" s="3"/>
      <c r="U203" s="3"/>
      <c r="V203" s="3"/>
      <c r="W203" s="3"/>
      <c r="X203" s="3"/>
      <c r="Y203" s="3"/>
      <c r="Z203" s="3"/>
    </row>
    <row r="204" ht="183.0" customHeight="1">
      <c r="A204" s="30">
        <v>189.0</v>
      </c>
      <c r="B204" s="31">
        <v>1.0</v>
      </c>
      <c r="C204" s="85" t="s">
        <v>477</v>
      </c>
      <c r="D204" s="96"/>
      <c r="E204" s="97" t="s">
        <v>478</v>
      </c>
      <c r="F204" s="82"/>
      <c r="G204" s="88" t="s">
        <v>479</v>
      </c>
      <c r="H204" s="34"/>
      <c r="I204" s="98">
        <v>1234.35</v>
      </c>
      <c r="J204" s="84"/>
      <c r="K204" s="89">
        <f t="shared" si="1"/>
        <v>2221.83</v>
      </c>
      <c r="L204" s="3" t="str">
        <f t="shared" si="2"/>
        <v/>
      </c>
      <c r="M204" s="3"/>
      <c r="N204" s="3"/>
      <c r="O204" s="3"/>
      <c r="P204" s="3"/>
      <c r="Q204" s="3"/>
      <c r="R204" s="3"/>
      <c r="S204" s="3"/>
      <c r="T204" s="3"/>
      <c r="U204" s="3"/>
      <c r="V204" s="3"/>
      <c r="W204" s="3"/>
      <c r="X204" s="3"/>
      <c r="Y204" s="3"/>
      <c r="Z204" s="3"/>
    </row>
    <row r="205" ht="183.0" customHeight="1">
      <c r="A205" s="30">
        <v>190.0</v>
      </c>
      <c r="B205" s="31">
        <v>1.0</v>
      </c>
      <c r="C205" s="85" t="s">
        <v>480</v>
      </c>
      <c r="D205" s="96"/>
      <c r="E205" s="97" t="s">
        <v>481</v>
      </c>
      <c r="F205" s="82"/>
      <c r="G205" s="88" t="s">
        <v>479</v>
      </c>
      <c r="H205" s="34" t="s">
        <v>482</v>
      </c>
      <c r="I205" s="98">
        <v>1066.35</v>
      </c>
      <c r="J205" s="84"/>
      <c r="K205" s="89">
        <f t="shared" si="1"/>
        <v>1919.43</v>
      </c>
      <c r="L205" s="3" t="str">
        <f t="shared" si="2"/>
        <v/>
      </c>
      <c r="M205" s="3"/>
      <c r="N205" s="3"/>
      <c r="O205" s="3"/>
      <c r="P205" s="3"/>
      <c r="Q205" s="3"/>
      <c r="R205" s="3"/>
      <c r="S205" s="3"/>
      <c r="T205" s="3"/>
      <c r="U205" s="3"/>
      <c r="V205" s="3"/>
      <c r="W205" s="3"/>
      <c r="X205" s="3"/>
      <c r="Y205" s="3"/>
      <c r="Z205" s="3"/>
    </row>
    <row r="206" ht="222.0" customHeight="1">
      <c r="A206" s="30">
        <v>192.0</v>
      </c>
      <c r="B206" s="31">
        <v>1.0</v>
      </c>
      <c r="C206" s="95" t="s">
        <v>483</v>
      </c>
      <c r="D206" s="96"/>
      <c r="E206" s="97" t="s">
        <v>484</v>
      </c>
      <c r="F206" s="82"/>
      <c r="G206" s="88" t="s">
        <v>485</v>
      </c>
      <c r="H206" s="34"/>
      <c r="I206" s="98">
        <v>0.0</v>
      </c>
      <c r="J206" s="84"/>
      <c r="K206" s="89">
        <f t="shared" si="1"/>
        <v>0</v>
      </c>
      <c r="L206" s="3" t="str">
        <f t="shared" si="2"/>
        <v/>
      </c>
      <c r="M206" s="3"/>
      <c r="N206" s="3"/>
      <c r="O206" s="3"/>
      <c r="P206" s="3"/>
      <c r="Q206" s="3"/>
      <c r="R206" s="3"/>
      <c r="S206" s="3"/>
      <c r="T206" s="3"/>
      <c r="U206" s="3"/>
      <c r="V206" s="3"/>
      <c r="W206" s="3"/>
      <c r="X206" s="3"/>
      <c r="Y206" s="3"/>
      <c r="Z206" s="3"/>
    </row>
    <row r="207" ht="222.0" customHeight="1">
      <c r="A207" s="30">
        <v>193.0</v>
      </c>
      <c r="B207" s="31">
        <v>1.0</v>
      </c>
      <c r="C207" s="95" t="s">
        <v>486</v>
      </c>
      <c r="D207" s="96"/>
      <c r="E207" s="97" t="s">
        <v>487</v>
      </c>
      <c r="F207" s="82"/>
      <c r="G207" s="88" t="s">
        <v>488</v>
      </c>
      <c r="H207" s="34"/>
      <c r="I207" s="98">
        <v>0.0</v>
      </c>
      <c r="J207" s="84"/>
      <c r="K207" s="89">
        <f t="shared" si="1"/>
        <v>0</v>
      </c>
      <c r="L207" s="3" t="str">
        <f t="shared" si="2"/>
        <v/>
      </c>
      <c r="M207" s="3"/>
      <c r="N207" s="3"/>
      <c r="O207" s="3"/>
      <c r="P207" s="3"/>
      <c r="Q207" s="3"/>
      <c r="R207" s="3"/>
      <c r="S207" s="3"/>
      <c r="T207" s="3"/>
      <c r="U207" s="3"/>
      <c r="V207" s="3"/>
      <c r="W207" s="3"/>
      <c r="X207" s="3"/>
      <c r="Y207" s="3"/>
      <c r="Z207" s="3"/>
    </row>
    <row r="208" ht="222.0" customHeight="1">
      <c r="A208" s="30">
        <v>194.0</v>
      </c>
      <c r="B208" s="31">
        <v>1.0</v>
      </c>
      <c r="C208" s="85" t="s">
        <v>489</v>
      </c>
      <c r="D208" s="96"/>
      <c r="E208" s="97" t="s">
        <v>490</v>
      </c>
      <c r="F208" s="82"/>
      <c r="G208" s="88" t="s">
        <v>491</v>
      </c>
      <c r="H208" s="34"/>
      <c r="I208" s="98">
        <v>909.35</v>
      </c>
      <c r="J208" s="84"/>
      <c r="K208" s="89">
        <f t="shared" si="1"/>
        <v>1636.83</v>
      </c>
      <c r="L208" s="3" t="str">
        <f t="shared" si="2"/>
        <v/>
      </c>
      <c r="M208" s="3"/>
      <c r="N208" s="3"/>
      <c r="O208" s="3"/>
      <c r="P208" s="3"/>
      <c r="Q208" s="3"/>
      <c r="R208" s="3"/>
      <c r="S208" s="3"/>
      <c r="T208" s="3"/>
      <c r="U208" s="3"/>
      <c r="V208" s="3"/>
      <c r="W208" s="3"/>
      <c r="X208" s="3"/>
      <c r="Y208" s="3"/>
      <c r="Z208" s="3"/>
    </row>
    <row r="209" ht="222.0" customHeight="1">
      <c r="A209" s="30">
        <v>195.0</v>
      </c>
      <c r="B209" s="31">
        <v>1.0</v>
      </c>
      <c r="C209" s="85" t="s">
        <v>492</v>
      </c>
      <c r="D209" s="96"/>
      <c r="E209" s="97" t="s">
        <v>493</v>
      </c>
      <c r="F209" s="82"/>
      <c r="G209" s="88" t="s">
        <v>491</v>
      </c>
      <c r="H209" s="34"/>
      <c r="I209" s="98">
        <v>1104.35</v>
      </c>
      <c r="J209" s="84"/>
      <c r="K209" s="89">
        <f t="shared" si="1"/>
        <v>1987.83</v>
      </c>
      <c r="L209" s="3" t="str">
        <f t="shared" si="2"/>
        <v/>
      </c>
      <c r="M209" s="3"/>
      <c r="N209" s="3"/>
      <c r="O209" s="3"/>
      <c r="P209" s="3"/>
      <c r="Q209" s="3"/>
      <c r="R209" s="3"/>
      <c r="S209" s="3"/>
      <c r="T209" s="3"/>
      <c r="U209" s="3"/>
      <c r="V209" s="3"/>
      <c r="W209" s="3"/>
      <c r="X209" s="3"/>
      <c r="Y209" s="3"/>
      <c r="Z209" s="3"/>
    </row>
    <row r="210" ht="222.0" customHeight="1">
      <c r="A210" s="30">
        <v>196.0</v>
      </c>
      <c r="B210" s="31">
        <v>1.0</v>
      </c>
      <c r="C210" s="85" t="s">
        <v>494</v>
      </c>
      <c r="D210" s="96"/>
      <c r="E210" s="97" t="s">
        <v>495</v>
      </c>
      <c r="F210" s="82"/>
      <c r="G210" s="88" t="s">
        <v>496</v>
      </c>
      <c r="H210" s="34"/>
      <c r="I210" s="98">
        <v>1234.35</v>
      </c>
      <c r="J210" s="84"/>
      <c r="K210" s="89">
        <f t="shared" si="1"/>
        <v>2221.83</v>
      </c>
      <c r="L210" s="3" t="str">
        <f t="shared" si="2"/>
        <v/>
      </c>
      <c r="M210" s="3"/>
      <c r="N210" s="3"/>
      <c r="O210" s="3"/>
      <c r="P210" s="3"/>
      <c r="Q210" s="3"/>
      <c r="R210" s="3"/>
      <c r="S210" s="3"/>
      <c r="T210" s="3"/>
      <c r="U210" s="3"/>
      <c r="V210" s="3"/>
      <c r="W210" s="3"/>
      <c r="X210" s="3"/>
      <c r="Y210" s="3"/>
      <c r="Z210" s="3"/>
    </row>
    <row r="211" ht="222.0" customHeight="1">
      <c r="A211" s="30">
        <v>197.0</v>
      </c>
      <c r="B211" s="31">
        <v>1.0</v>
      </c>
      <c r="C211" s="85" t="s">
        <v>497</v>
      </c>
      <c r="D211" s="96"/>
      <c r="E211" s="97" t="s">
        <v>498</v>
      </c>
      <c r="F211" s="82"/>
      <c r="G211" s="88" t="s">
        <v>496</v>
      </c>
      <c r="H211" s="34"/>
      <c r="I211" s="98">
        <v>1104.35</v>
      </c>
      <c r="J211" s="84"/>
      <c r="K211" s="89">
        <f t="shared" si="1"/>
        <v>1987.83</v>
      </c>
      <c r="L211" s="3" t="str">
        <f t="shared" si="2"/>
        <v/>
      </c>
      <c r="M211" s="3"/>
      <c r="N211" s="3"/>
      <c r="O211" s="3"/>
      <c r="P211" s="3"/>
      <c r="Q211" s="3"/>
      <c r="R211" s="3"/>
      <c r="S211" s="3"/>
      <c r="T211" s="3"/>
      <c r="U211" s="3"/>
      <c r="V211" s="3"/>
      <c r="W211" s="3"/>
      <c r="X211" s="3"/>
      <c r="Y211" s="3"/>
      <c r="Z211" s="3"/>
    </row>
    <row r="212" ht="179.25" customHeight="1">
      <c r="A212" s="30">
        <v>198.0</v>
      </c>
      <c r="B212" s="31">
        <v>1.0</v>
      </c>
      <c r="C212" s="85" t="s">
        <v>499</v>
      </c>
      <c r="D212" s="96"/>
      <c r="E212" s="97" t="s">
        <v>500</v>
      </c>
      <c r="F212" s="82"/>
      <c r="G212" s="88" t="s">
        <v>501</v>
      </c>
      <c r="H212" s="34"/>
      <c r="I212" s="98">
        <v>389.35</v>
      </c>
      <c r="J212" s="84"/>
      <c r="K212" s="89">
        <f t="shared" si="1"/>
        <v>700.83</v>
      </c>
      <c r="L212" s="3" t="str">
        <f t="shared" si="2"/>
        <v/>
      </c>
      <c r="M212" s="3"/>
      <c r="N212" s="3"/>
      <c r="O212" s="3"/>
      <c r="P212" s="3"/>
      <c r="Q212" s="3"/>
      <c r="R212" s="3"/>
      <c r="S212" s="3"/>
      <c r="T212" s="3"/>
      <c r="U212" s="3"/>
      <c r="V212" s="3"/>
      <c r="W212" s="3"/>
      <c r="X212" s="3"/>
      <c r="Y212" s="3"/>
      <c r="Z212" s="3"/>
    </row>
    <row r="213" ht="179.25" customHeight="1">
      <c r="A213" s="30">
        <v>199.0</v>
      </c>
      <c r="B213" s="31">
        <v>1.0</v>
      </c>
      <c r="C213" s="85" t="s">
        <v>502</v>
      </c>
      <c r="D213" s="96"/>
      <c r="E213" s="97" t="s">
        <v>503</v>
      </c>
      <c r="F213" s="82"/>
      <c r="G213" s="88" t="s">
        <v>501</v>
      </c>
      <c r="H213" s="34"/>
      <c r="I213" s="98">
        <v>584.35</v>
      </c>
      <c r="J213" s="84"/>
      <c r="K213" s="89">
        <f t="shared" si="1"/>
        <v>1051.83</v>
      </c>
      <c r="L213" s="3" t="str">
        <f t="shared" si="2"/>
        <v/>
      </c>
      <c r="M213" s="3"/>
      <c r="N213" s="3"/>
      <c r="O213" s="3"/>
      <c r="P213" s="3"/>
      <c r="Q213" s="3"/>
      <c r="R213" s="3"/>
      <c r="S213" s="3"/>
      <c r="T213" s="3"/>
      <c r="U213" s="3"/>
      <c r="V213" s="3"/>
      <c r="W213" s="3"/>
      <c r="X213" s="3"/>
      <c r="Y213" s="3"/>
      <c r="Z213" s="3"/>
    </row>
    <row r="214" ht="179.25" customHeight="1">
      <c r="A214" s="30">
        <v>200.0</v>
      </c>
      <c r="B214" s="31">
        <v>1.0</v>
      </c>
      <c r="C214" s="85" t="s">
        <v>504</v>
      </c>
      <c r="D214" s="96"/>
      <c r="E214" s="97" t="s">
        <v>505</v>
      </c>
      <c r="F214" s="82"/>
      <c r="G214" s="88" t="s">
        <v>501</v>
      </c>
      <c r="H214" s="34"/>
      <c r="I214" s="98">
        <v>714.35</v>
      </c>
      <c r="J214" s="84"/>
      <c r="K214" s="89">
        <f t="shared" si="1"/>
        <v>1285.83</v>
      </c>
      <c r="L214" s="3" t="str">
        <f t="shared" si="2"/>
        <v/>
      </c>
      <c r="M214" s="3"/>
      <c r="N214" s="3"/>
      <c r="O214" s="3"/>
      <c r="P214" s="3"/>
      <c r="Q214" s="3"/>
      <c r="R214" s="3"/>
      <c r="S214" s="3"/>
      <c r="T214" s="3"/>
      <c r="U214" s="3"/>
      <c r="V214" s="3"/>
      <c r="W214" s="3"/>
      <c r="X214" s="3"/>
      <c r="Y214" s="3"/>
      <c r="Z214" s="3"/>
    </row>
    <row r="215" ht="179.25" customHeight="1">
      <c r="A215" s="30">
        <v>201.0</v>
      </c>
      <c r="B215" s="31">
        <v>1.0</v>
      </c>
      <c r="C215" s="85" t="s">
        <v>506</v>
      </c>
      <c r="D215" s="96"/>
      <c r="E215" s="97" t="s">
        <v>507</v>
      </c>
      <c r="F215" s="82"/>
      <c r="G215" s="88" t="s">
        <v>508</v>
      </c>
      <c r="H215" s="34"/>
      <c r="I215" s="98">
        <v>454.0</v>
      </c>
      <c r="J215" s="84"/>
      <c r="K215" s="89">
        <f t="shared" si="1"/>
        <v>817.2</v>
      </c>
      <c r="L215" s="3" t="str">
        <f t="shared" si="2"/>
        <v/>
      </c>
      <c r="M215" s="3"/>
      <c r="N215" s="3"/>
      <c r="O215" s="3"/>
      <c r="P215" s="3"/>
      <c r="Q215" s="3"/>
      <c r="R215" s="3"/>
      <c r="S215" s="3"/>
      <c r="T215" s="3"/>
      <c r="U215" s="3"/>
      <c r="V215" s="3"/>
      <c r="W215" s="3"/>
      <c r="X215" s="3"/>
      <c r="Y215" s="3"/>
      <c r="Z215" s="3"/>
    </row>
    <row r="216" ht="179.25" customHeight="1">
      <c r="A216" s="30">
        <v>202.0</v>
      </c>
      <c r="B216" s="31">
        <v>1.0</v>
      </c>
      <c r="C216" s="85" t="s">
        <v>509</v>
      </c>
      <c r="D216" s="96"/>
      <c r="E216" s="97" t="s">
        <v>510</v>
      </c>
      <c r="F216" s="82"/>
      <c r="G216" s="88" t="s">
        <v>508</v>
      </c>
      <c r="H216" s="34"/>
      <c r="I216" s="98">
        <v>480.0</v>
      </c>
      <c r="J216" s="84"/>
      <c r="K216" s="89">
        <f t="shared" si="1"/>
        <v>864</v>
      </c>
      <c r="L216" s="3" t="str">
        <f t="shared" si="2"/>
        <v/>
      </c>
      <c r="M216" s="3"/>
      <c r="N216" s="3"/>
      <c r="O216" s="3"/>
      <c r="P216" s="3"/>
      <c r="Q216" s="3"/>
      <c r="R216" s="3"/>
      <c r="S216" s="3"/>
      <c r="T216" s="3"/>
      <c r="U216" s="3"/>
      <c r="V216" s="3"/>
      <c r="W216" s="3"/>
      <c r="X216" s="3"/>
      <c r="Y216" s="3"/>
      <c r="Z216" s="3"/>
    </row>
    <row r="217" ht="179.25" customHeight="1">
      <c r="A217" s="30">
        <v>203.0</v>
      </c>
      <c r="B217" s="31">
        <v>1.0</v>
      </c>
      <c r="C217" s="85" t="s">
        <v>511</v>
      </c>
      <c r="D217" s="96"/>
      <c r="E217" s="97" t="s">
        <v>512</v>
      </c>
      <c r="F217" s="82"/>
      <c r="G217" s="88" t="s">
        <v>513</v>
      </c>
      <c r="H217" s="34"/>
      <c r="I217" s="98">
        <v>1104.35</v>
      </c>
      <c r="J217" s="84"/>
      <c r="K217" s="89">
        <f t="shared" si="1"/>
        <v>1987.83</v>
      </c>
      <c r="L217" s="3" t="str">
        <f t="shared" si="2"/>
        <v/>
      </c>
      <c r="M217" s="3"/>
      <c r="N217" s="3"/>
      <c r="O217" s="3"/>
      <c r="P217" s="3"/>
      <c r="Q217" s="3"/>
      <c r="R217" s="3"/>
      <c r="S217" s="3"/>
      <c r="T217" s="3"/>
      <c r="U217" s="3"/>
      <c r="V217" s="3"/>
      <c r="W217" s="3"/>
      <c r="X217" s="3"/>
      <c r="Y217" s="3"/>
      <c r="Z217" s="3"/>
    </row>
    <row r="218" ht="179.25" customHeight="1">
      <c r="A218" s="30">
        <v>204.0</v>
      </c>
      <c r="B218" s="31">
        <v>1.0</v>
      </c>
      <c r="C218" s="85" t="s">
        <v>514</v>
      </c>
      <c r="D218" s="96"/>
      <c r="E218" s="97" t="s">
        <v>515</v>
      </c>
      <c r="F218" s="82"/>
      <c r="G218" s="88" t="s">
        <v>516</v>
      </c>
      <c r="H218" s="34"/>
      <c r="I218" s="98">
        <v>799.35</v>
      </c>
      <c r="J218" s="84"/>
      <c r="K218" s="89">
        <f t="shared" si="1"/>
        <v>1438.83</v>
      </c>
      <c r="L218" s="3" t="str">
        <f t="shared" si="2"/>
        <v/>
      </c>
      <c r="M218" s="3"/>
      <c r="N218" s="3"/>
      <c r="O218" s="3"/>
      <c r="P218" s="3"/>
      <c r="Q218" s="3"/>
      <c r="R218" s="3"/>
      <c r="S218" s="3"/>
      <c r="T218" s="3"/>
      <c r="U218" s="3"/>
      <c r="V218" s="3"/>
      <c r="W218" s="3"/>
      <c r="X218" s="3"/>
      <c r="Y218" s="3"/>
      <c r="Z218" s="3"/>
    </row>
    <row r="219" ht="179.25" customHeight="1">
      <c r="A219" s="30">
        <v>205.0</v>
      </c>
      <c r="B219" s="31">
        <v>1.0</v>
      </c>
      <c r="C219" s="85" t="s">
        <v>517</v>
      </c>
      <c r="D219" s="96"/>
      <c r="E219" s="97" t="s">
        <v>518</v>
      </c>
      <c r="F219" s="82"/>
      <c r="G219" s="88" t="s">
        <v>519</v>
      </c>
      <c r="H219" s="34"/>
      <c r="I219" s="98">
        <v>585.0</v>
      </c>
      <c r="J219" s="84"/>
      <c r="K219" s="89">
        <f t="shared" si="1"/>
        <v>1053</v>
      </c>
      <c r="L219" s="3" t="str">
        <f t="shared" si="2"/>
        <v/>
      </c>
      <c r="M219" s="3"/>
      <c r="N219" s="3"/>
      <c r="O219" s="3"/>
      <c r="P219" s="3"/>
      <c r="Q219" s="3"/>
      <c r="R219" s="3"/>
      <c r="S219" s="3"/>
      <c r="T219" s="3"/>
      <c r="U219" s="3"/>
      <c r="V219" s="3"/>
      <c r="W219" s="3"/>
      <c r="X219" s="3"/>
      <c r="Y219" s="3"/>
      <c r="Z219" s="3"/>
    </row>
    <row r="220" ht="179.25" customHeight="1">
      <c r="A220" s="30">
        <v>206.0</v>
      </c>
      <c r="B220" s="31">
        <v>1.0</v>
      </c>
      <c r="C220" s="85" t="s">
        <v>520</v>
      </c>
      <c r="D220" s="96"/>
      <c r="E220" s="97" t="s">
        <v>521</v>
      </c>
      <c r="F220" s="82"/>
      <c r="G220" s="88" t="s">
        <v>522</v>
      </c>
      <c r="H220" s="34"/>
      <c r="I220" s="98">
        <v>1071.35</v>
      </c>
      <c r="J220" s="84"/>
      <c r="K220" s="89">
        <f t="shared" si="1"/>
        <v>1928.43</v>
      </c>
      <c r="L220" s="3" t="str">
        <f t="shared" si="2"/>
        <v/>
      </c>
      <c r="M220" s="3"/>
      <c r="N220" s="3"/>
      <c r="O220" s="3"/>
      <c r="P220" s="3"/>
      <c r="Q220" s="3"/>
      <c r="R220" s="3"/>
      <c r="S220" s="3"/>
      <c r="T220" s="3"/>
      <c r="U220" s="3"/>
      <c r="V220" s="3"/>
      <c r="W220" s="3"/>
      <c r="X220" s="3"/>
      <c r="Y220" s="3"/>
      <c r="Z220" s="3"/>
    </row>
    <row r="221" ht="179.25" customHeight="1">
      <c r="A221" s="30">
        <v>207.0</v>
      </c>
      <c r="B221" s="31">
        <v>1.0</v>
      </c>
      <c r="C221" s="85" t="s">
        <v>523</v>
      </c>
      <c r="D221" s="96"/>
      <c r="E221" s="97" t="s">
        <v>524</v>
      </c>
      <c r="F221" s="82"/>
      <c r="G221" s="88" t="s">
        <v>522</v>
      </c>
      <c r="H221" s="34"/>
      <c r="I221" s="98">
        <v>1072.0</v>
      </c>
      <c r="J221" s="84"/>
      <c r="K221" s="89">
        <f t="shared" si="1"/>
        <v>1929.6</v>
      </c>
      <c r="L221" s="3" t="str">
        <f t="shared" si="2"/>
        <v/>
      </c>
      <c r="M221" s="3"/>
      <c r="N221" s="3"/>
      <c r="O221" s="3"/>
      <c r="P221" s="3"/>
      <c r="Q221" s="3"/>
      <c r="R221" s="3"/>
      <c r="S221" s="3"/>
      <c r="T221" s="3"/>
      <c r="U221" s="3"/>
      <c r="V221" s="3"/>
      <c r="W221" s="3"/>
      <c r="X221" s="3"/>
      <c r="Y221" s="3"/>
      <c r="Z221" s="3"/>
    </row>
    <row r="222" ht="179.25" customHeight="1">
      <c r="A222" s="30">
        <v>208.0</v>
      </c>
      <c r="B222" s="31">
        <v>1.0</v>
      </c>
      <c r="C222" s="85" t="s">
        <v>525</v>
      </c>
      <c r="D222" s="96"/>
      <c r="E222" s="97" t="s">
        <v>526</v>
      </c>
      <c r="F222" s="82"/>
      <c r="G222" s="88" t="s">
        <v>527</v>
      </c>
      <c r="H222" s="34"/>
      <c r="I222" s="98">
        <v>1299.35</v>
      </c>
      <c r="J222" s="84"/>
      <c r="K222" s="89">
        <f t="shared" si="1"/>
        <v>2338.83</v>
      </c>
      <c r="L222" s="3" t="str">
        <f t="shared" si="2"/>
        <v/>
      </c>
      <c r="M222" s="3"/>
      <c r="N222" s="3"/>
      <c r="O222" s="3"/>
      <c r="P222" s="3"/>
      <c r="Q222" s="3"/>
      <c r="R222" s="3"/>
      <c r="S222" s="3"/>
      <c r="T222" s="3"/>
      <c r="U222" s="3"/>
      <c r="V222" s="3"/>
      <c r="W222" s="3"/>
      <c r="X222" s="3"/>
      <c r="Y222" s="3"/>
      <c r="Z222" s="3"/>
    </row>
    <row r="223" ht="179.25" customHeight="1">
      <c r="A223" s="30">
        <v>209.0</v>
      </c>
      <c r="B223" s="31">
        <v>1.0</v>
      </c>
      <c r="C223" s="85" t="s">
        <v>528</v>
      </c>
      <c r="D223" s="96"/>
      <c r="E223" s="97" t="s">
        <v>526</v>
      </c>
      <c r="F223" s="82"/>
      <c r="G223" s="88" t="s">
        <v>529</v>
      </c>
      <c r="H223" s="34"/>
      <c r="I223" s="98">
        <v>1429.35</v>
      </c>
      <c r="J223" s="84"/>
      <c r="K223" s="89">
        <f t="shared" si="1"/>
        <v>2572.83</v>
      </c>
      <c r="L223" s="3" t="str">
        <f t="shared" si="2"/>
        <v/>
      </c>
      <c r="M223" s="3"/>
      <c r="N223" s="3"/>
      <c r="O223" s="3"/>
      <c r="P223" s="3"/>
      <c r="Q223" s="3"/>
      <c r="R223" s="3"/>
      <c r="S223" s="3"/>
      <c r="T223" s="3"/>
      <c r="U223" s="3"/>
      <c r="V223" s="3"/>
      <c r="W223" s="3"/>
      <c r="X223" s="3"/>
      <c r="Y223" s="3"/>
      <c r="Z223" s="3"/>
    </row>
    <row r="224" ht="179.25" customHeight="1">
      <c r="A224" s="30">
        <v>210.0</v>
      </c>
      <c r="B224" s="31">
        <v>1.0</v>
      </c>
      <c r="C224" s="85" t="s">
        <v>530</v>
      </c>
      <c r="D224" s="96"/>
      <c r="E224" s="97" t="s">
        <v>531</v>
      </c>
      <c r="F224" s="82"/>
      <c r="G224" s="88" t="s">
        <v>532</v>
      </c>
      <c r="H224" s="34"/>
      <c r="I224" s="98">
        <v>975.0</v>
      </c>
      <c r="J224" s="84"/>
      <c r="K224" s="89">
        <f t="shared" si="1"/>
        <v>1755</v>
      </c>
      <c r="L224" s="3" t="str">
        <f t="shared" si="2"/>
        <v/>
      </c>
      <c r="M224" s="3"/>
      <c r="N224" s="3"/>
      <c r="O224" s="3"/>
      <c r="P224" s="3"/>
      <c r="Q224" s="3"/>
      <c r="R224" s="3"/>
      <c r="S224" s="3"/>
      <c r="T224" s="3"/>
      <c r="U224" s="3"/>
      <c r="V224" s="3"/>
      <c r="W224" s="3"/>
      <c r="X224" s="3"/>
      <c r="Y224" s="3"/>
      <c r="Z224" s="3"/>
    </row>
    <row r="225" ht="179.25" customHeight="1">
      <c r="A225" s="30">
        <v>211.0</v>
      </c>
      <c r="B225" s="31">
        <v>1.0</v>
      </c>
      <c r="C225" s="85" t="s">
        <v>533</v>
      </c>
      <c r="D225" s="96"/>
      <c r="E225" s="97" t="s">
        <v>534</v>
      </c>
      <c r="F225" s="82"/>
      <c r="G225" s="88" t="s">
        <v>535</v>
      </c>
      <c r="H225" s="34"/>
      <c r="I225" s="98">
        <v>650.0</v>
      </c>
      <c r="J225" s="84"/>
      <c r="K225" s="89">
        <f t="shared" si="1"/>
        <v>1170</v>
      </c>
      <c r="L225" s="3" t="str">
        <f t="shared" si="2"/>
        <v/>
      </c>
      <c r="M225" s="3"/>
      <c r="N225" s="3"/>
      <c r="O225" s="3"/>
      <c r="P225" s="3"/>
      <c r="Q225" s="3"/>
      <c r="R225" s="3"/>
      <c r="S225" s="3"/>
      <c r="T225" s="3"/>
      <c r="U225" s="3"/>
      <c r="V225" s="3"/>
      <c r="W225" s="3"/>
      <c r="X225" s="3"/>
      <c r="Y225" s="3"/>
      <c r="Z225" s="3"/>
    </row>
    <row r="226" ht="179.25" customHeight="1">
      <c r="A226" s="30">
        <v>212.0</v>
      </c>
      <c r="B226" s="31">
        <v>1.0</v>
      </c>
      <c r="C226" s="85" t="s">
        <v>536</v>
      </c>
      <c r="D226" s="96"/>
      <c r="E226" s="97" t="s">
        <v>537</v>
      </c>
      <c r="F226" s="82"/>
      <c r="G226" s="88" t="s">
        <v>538</v>
      </c>
      <c r="H226" s="34"/>
      <c r="I226" s="98">
        <v>356.85</v>
      </c>
      <c r="J226" s="84"/>
      <c r="K226" s="89">
        <f t="shared" si="1"/>
        <v>642.33</v>
      </c>
      <c r="L226" s="3" t="str">
        <f t="shared" si="2"/>
        <v/>
      </c>
      <c r="M226" s="3"/>
      <c r="N226" s="3"/>
      <c r="O226" s="3"/>
      <c r="P226" s="3"/>
      <c r="Q226" s="3"/>
      <c r="R226" s="3"/>
      <c r="S226" s="3"/>
      <c r="T226" s="3"/>
      <c r="U226" s="3"/>
      <c r="V226" s="3"/>
      <c r="W226" s="3"/>
      <c r="X226" s="3"/>
      <c r="Y226" s="3"/>
      <c r="Z226" s="3"/>
    </row>
    <row r="227" ht="179.25" customHeight="1">
      <c r="A227" s="30">
        <v>213.0</v>
      </c>
      <c r="B227" s="31">
        <v>1.0</v>
      </c>
      <c r="C227" s="85" t="s">
        <v>539</v>
      </c>
      <c r="D227" s="96"/>
      <c r="E227" s="97" t="s">
        <v>540</v>
      </c>
      <c r="F227" s="82"/>
      <c r="G227" s="88" t="s">
        <v>541</v>
      </c>
      <c r="H227" s="34"/>
      <c r="I227" s="98">
        <v>617.0</v>
      </c>
      <c r="J227" s="84"/>
      <c r="K227" s="89">
        <f t="shared" si="1"/>
        <v>1110.6</v>
      </c>
      <c r="L227" s="3" t="str">
        <f t="shared" si="2"/>
        <v/>
      </c>
      <c r="M227" s="3"/>
      <c r="N227" s="3"/>
      <c r="O227" s="3"/>
      <c r="P227" s="3"/>
      <c r="Q227" s="3"/>
      <c r="R227" s="3"/>
      <c r="S227" s="3"/>
      <c r="T227" s="3"/>
      <c r="U227" s="3"/>
      <c r="V227" s="3"/>
      <c r="W227" s="3"/>
      <c r="X227" s="3"/>
      <c r="Y227" s="3"/>
      <c r="Z227" s="3"/>
    </row>
    <row r="228" ht="179.25" customHeight="1">
      <c r="A228" s="30">
        <v>214.0</v>
      </c>
      <c r="B228" s="31">
        <v>1.0</v>
      </c>
      <c r="C228" s="85" t="s">
        <v>542</v>
      </c>
      <c r="D228" s="96"/>
      <c r="E228" s="92" t="s">
        <v>543</v>
      </c>
      <c r="F228" s="82"/>
      <c r="G228" s="88" t="s">
        <v>541</v>
      </c>
      <c r="H228" s="34"/>
      <c r="I228" s="98">
        <v>474.0</v>
      </c>
      <c r="J228" s="84"/>
      <c r="K228" s="89">
        <f t="shared" si="1"/>
        <v>853.2</v>
      </c>
      <c r="L228" s="3" t="str">
        <f t="shared" si="2"/>
        <v/>
      </c>
      <c r="M228" s="3"/>
      <c r="N228" s="3"/>
      <c r="O228" s="3"/>
      <c r="P228" s="3"/>
      <c r="Q228" s="3"/>
      <c r="R228" s="3"/>
      <c r="S228" s="3"/>
      <c r="T228" s="3"/>
      <c r="U228" s="3"/>
      <c r="V228" s="3"/>
      <c r="W228" s="3"/>
      <c r="X228" s="3"/>
      <c r="Y228" s="3"/>
      <c r="Z228" s="3"/>
    </row>
    <row r="229" ht="179.25" customHeight="1">
      <c r="A229" s="30">
        <v>215.0</v>
      </c>
      <c r="B229" s="31">
        <v>1.0</v>
      </c>
      <c r="C229" s="85" t="s">
        <v>544</v>
      </c>
      <c r="D229" s="96"/>
      <c r="E229" s="97" t="s">
        <v>545</v>
      </c>
      <c r="F229" s="82"/>
      <c r="G229" s="88" t="s">
        <v>546</v>
      </c>
      <c r="H229" s="34"/>
      <c r="I229" s="98">
        <v>474.0</v>
      </c>
      <c r="J229" s="84"/>
      <c r="K229" s="89">
        <f t="shared" si="1"/>
        <v>853.2</v>
      </c>
      <c r="L229" s="3" t="str">
        <f t="shared" si="2"/>
        <v/>
      </c>
      <c r="M229" s="3"/>
      <c r="N229" s="3"/>
      <c r="O229" s="3"/>
      <c r="P229" s="3"/>
      <c r="Q229" s="3"/>
      <c r="R229" s="3"/>
      <c r="S229" s="3"/>
      <c r="T229" s="3"/>
      <c r="U229" s="3"/>
      <c r="V229" s="3"/>
      <c r="W229" s="3"/>
      <c r="X229" s="3"/>
      <c r="Y229" s="3"/>
      <c r="Z229" s="3"/>
    </row>
    <row r="230" ht="179.25" customHeight="1">
      <c r="A230" s="30">
        <v>216.0</v>
      </c>
      <c r="B230" s="31">
        <v>1.0</v>
      </c>
      <c r="C230" s="85" t="s">
        <v>547</v>
      </c>
      <c r="D230" s="96"/>
      <c r="E230" s="97" t="s">
        <v>548</v>
      </c>
      <c r="F230" s="82"/>
      <c r="G230" s="88" t="s">
        <v>546</v>
      </c>
      <c r="H230" s="34"/>
      <c r="I230" s="98">
        <v>474.0</v>
      </c>
      <c r="J230" s="84"/>
      <c r="K230" s="89">
        <f t="shared" si="1"/>
        <v>853.2</v>
      </c>
      <c r="L230" s="3" t="str">
        <f t="shared" si="2"/>
        <v/>
      </c>
      <c r="M230" s="3"/>
      <c r="N230" s="3"/>
      <c r="O230" s="3"/>
      <c r="P230" s="3"/>
      <c r="Q230" s="3"/>
      <c r="R230" s="3"/>
      <c r="S230" s="3"/>
      <c r="T230" s="3"/>
      <c r="U230" s="3"/>
      <c r="V230" s="3"/>
      <c r="W230" s="3"/>
      <c r="X230" s="3"/>
      <c r="Y230" s="3"/>
      <c r="Z230" s="3"/>
    </row>
    <row r="231" ht="179.25" customHeight="1">
      <c r="A231" s="30">
        <v>217.0</v>
      </c>
      <c r="B231" s="31">
        <v>1.0</v>
      </c>
      <c r="C231" s="85" t="s">
        <v>549</v>
      </c>
      <c r="D231" s="96"/>
      <c r="E231" s="97" t="s">
        <v>550</v>
      </c>
      <c r="F231" s="82"/>
      <c r="G231" s="88" t="s">
        <v>546</v>
      </c>
      <c r="H231" s="34"/>
      <c r="I231" s="98">
        <v>474.0</v>
      </c>
      <c r="J231" s="84"/>
      <c r="K231" s="89">
        <f t="shared" si="1"/>
        <v>853.2</v>
      </c>
      <c r="L231" s="3" t="str">
        <f t="shared" si="2"/>
        <v/>
      </c>
      <c r="M231" s="3"/>
      <c r="N231" s="3"/>
      <c r="O231" s="3"/>
      <c r="P231" s="3"/>
      <c r="Q231" s="3"/>
      <c r="R231" s="3"/>
      <c r="S231" s="3"/>
      <c r="T231" s="3"/>
      <c r="U231" s="3"/>
      <c r="V231" s="3"/>
      <c r="W231" s="3"/>
      <c r="X231" s="3"/>
      <c r="Y231" s="3"/>
      <c r="Z231" s="3"/>
    </row>
    <row r="232" ht="179.25" customHeight="1">
      <c r="A232" s="30">
        <v>218.0</v>
      </c>
      <c r="B232" s="31">
        <v>1.0</v>
      </c>
      <c r="C232" s="85" t="s">
        <v>551</v>
      </c>
      <c r="D232" s="99"/>
      <c r="E232" s="100" t="s">
        <v>552</v>
      </c>
      <c r="F232" s="101"/>
      <c r="G232" s="88" t="s">
        <v>553</v>
      </c>
      <c r="H232" s="34"/>
      <c r="I232" s="98">
        <v>5199.35</v>
      </c>
      <c r="J232" s="84"/>
      <c r="K232" s="89">
        <f t="shared" si="1"/>
        <v>9358.83</v>
      </c>
      <c r="L232" s="3" t="str">
        <f t="shared" si="2"/>
        <v/>
      </c>
      <c r="M232" s="3"/>
      <c r="N232" s="3"/>
      <c r="O232" s="3"/>
      <c r="P232" s="3"/>
      <c r="Q232" s="3"/>
      <c r="R232" s="3"/>
      <c r="S232" s="3"/>
      <c r="T232" s="3"/>
      <c r="U232" s="3"/>
      <c r="V232" s="3"/>
      <c r="W232" s="3"/>
      <c r="X232" s="3"/>
      <c r="Y232" s="3"/>
      <c r="Z232" s="3"/>
    </row>
    <row r="233" ht="179.25" customHeight="1">
      <c r="A233" s="30">
        <v>219.0</v>
      </c>
      <c r="B233" s="31">
        <v>1.0</v>
      </c>
      <c r="C233" s="85" t="s">
        <v>554</v>
      </c>
      <c r="D233" s="33" t="s">
        <v>555</v>
      </c>
      <c r="E233" s="94" t="s">
        <v>556</v>
      </c>
      <c r="F233" s="82"/>
      <c r="G233" s="88" t="s">
        <v>557</v>
      </c>
      <c r="H233" s="34"/>
      <c r="I233" s="98">
        <v>3704.35</v>
      </c>
      <c r="J233" s="84"/>
      <c r="K233" s="89">
        <f t="shared" si="1"/>
        <v>6667.83</v>
      </c>
      <c r="L233" s="3" t="str">
        <f t="shared" si="2"/>
        <v/>
      </c>
      <c r="M233" s="3"/>
      <c r="N233" s="3"/>
      <c r="O233" s="3"/>
      <c r="P233" s="3"/>
      <c r="Q233" s="3"/>
      <c r="R233" s="3"/>
      <c r="S233" s="3"/>
      <c r="T233" s="3"/>
      <c r="U233" s="3"/>
      <c r="V233" s="3"/>
      <c r="W233" s="3"/>
      <c r="X233" s="3"/>
      <c r="Y233" s="3"/>
      <c r="Z233" s="3"/>
    </row>
    <row r="234" ht="179.25" customHeight="1">
      <c r="A234" s="30">
        <v>220.0</v>
      </c>
      <c r="B234" s="31">
        <v>1.0</v>
      </c>
      <c r="C234" s="85" t="s">
        <v>558</v>
      </c>
      <c r="D234" s="102" t="s">
        <v>559</v>
      </c>
      <c r="E234" s="103" t="s">
        <v>560</v>
      </c>
      <c r="F234" s="101"/>
      <c r="G234" s="88" t="s">
        <v>561</v>
      </c>
      <c r="H234" s="34"/>
      <c r="I234" s="98">
        <v>8764.0</v>
      </c>
      <c r="J234" s="84"/>
      <c r="K234" s="89">
        <f t="shared" si="1"/>
        <v>15775.2</v>
      </c>
      <c r="L234" s="3" t="str">
        <f t="shared" si="2"/>
        <v/>
      </c>
      <c r="M234" s="3"/>
      <c r="N234" s="3"/>
      <c r="O234" s="3"/>
      <c r="P234" s="3"/>
      <c r="Q234" s="3"/>
      <c r="R234" s="3"/>
      <c r="S234" s="3"/>
      <c r="T234" s="3"/>
      <c r="U234" s="3"/>
      <c r="V234" s="3"/>
      <c r="W234" s="3"/>
      <c r="X234" s="3"/>
      <c r="Y234" s="3"/>
      <c r="Z234" s="3"/>
    </row>
    <row r="235" ht="207.75" customHeight="1">
      <c r="A235" s="30">
        <v>221.0</v>
      </c>
      <c r="B235" s="31">
        <v>1.0</v>
      </c>
      <c r="C235" s="85" t="s">
        <v>562</v>
      </c>
      <c r="D235" s="33"/>
      <c r="E235" s="94" t="s">
        <v>563</v>
      </c>
      <c r="F235" s="82"/>
      <c r="G235" s="88" t="s">
        <v>564</v>
      </c>
      <c r="H235" s="34"/>
      <c r="I235" s="98">
        <v>9099.5</v>
      </c>
      <c r="J235" s="84"/>
      <c r="K235" s="89">
        <f t="shared" si="1"/>
        <v>16379.1</v>
      </c>
      <c r="L235" s="3" t="str">
        <f t="shared" si="2"/>
        <v/>
      </c>
      <c r="M235" s="3"/>
      <c r="N235" s="3"/>
      <c r="O235" s="3"/>
      <c r="P235" s="3"/>
      <c r="Q235" s="3"/>
      <c r="R235" s="3"/>
      <c r="S235" s="3"/>
      <c r="T235" s="3"/>
      <c r="U235" s="3"/>
      <c r="V235" s="3"/>
      <c r="W235" s="3"/>
      <c r="X235" s="3"/>
      <c r="Y235" s="3"/>
      <c r="Z235" s="3"/>
    </row>
    <row r="236" ht="216.75" customHeight="1">
      <c r="A236" s="30">
        <v>222.0</v>
      </c>
      <c r="B236" s="31">
        <v>1.0</v>
      </c>
      <c r="C236" s="85" t="s">
        <v>565</v>
      </c>
      <c r="D236" s="33"/>
      <c r="E236" s="94" t="s">
        <v>566</v>
      </c>
      <c r="F236" s="82"/>
      <c r="G236" s="88" t="s">
        <v>567</v>
      </c>
      <c r="H236" s="34"/>
      <c r="I236" s="98">
        <v>4549.35</v>
      </c>
      <c r="J236" s="84"/>
      <c r="K236" s="89">
        <f t="shared" si="1"/>
        <v>8188.83</v>
      </c>
      <c r="L236" s="3" t="str">
        <f t="shared" si="2"/>
        <v/>
      </c>
      <c r="M236" s="3"/>
      <c r="N236" s="3"/>
      <c r="O236" s="3"/>
      <c r="P236" s="3"/>
      <c r="Q236" s="3"/>
      <c r="R236" s="3"/>
      <c r="S236" s="3"/>
      <c r="T236" s="3"/>
      <c r="U236" s="3"/>
      <c r="V236" s="3"/>
      <c r="W236" s="3"/>
      <c r="X236" s="3"/>
      <c r="Y236" s="3"/>
      <c r="Z236" s="3"/>
    </row>
    <row r="237" ht="306.75" customHeight="1">
      <c r="A237" s="30">
        <v>223.0</v>
      </c>
      <c r="B237" s="31">
        <v>1.0</v>
      </c>
      <c r="C237" s="85" t="s">
        <v>568</v>
      </c>
      <c r="D237" s="33"/>
      <c r="E237" s="94" t="s">
        <v>569</v>
      </c>
      <c r="F237" s="82"/>
      <c r="G237" s="88" t="s">
        <v>570</v>
      </c>
      <c r="H237" s="34"/>
      <c r="I237" s="98">
        <v>3379.35</v>
      </c>
      <c r="J237" s="84"/>
      <c r="K237" s="89">
        <f t="shared" si="1"/>
        <v>6082.83</v>
      </c>
      <c r="L237" s="3" t="str">
        <f t="shared" si="2"/>
        <v/>
      </c>
      <c r="M237" s="3"/>
      <c r="N237" s="3"/>
      <c r="O237" s="3"/>
      <c r="P237" s="3"/>
      <c r="Q237" s="3"/>
      <c r="R237" s="3"/>
      <c r="S237" s="3"/>
      <c r="T237" s="3"/>
      <c r="U237" s="3"/>
      <c r="V237" s="3"/>
      <c r="W237" s="3"/>
      <c r="X237" s="3"/>
      <c r="Y237" s="3"/>
      <c r="Z237" s="3"/>
    </row>
    <row r="238" ht="118.5" customHeight="1">
      <c r="A238" s="30">
        <v>224.0</v>
      </c>
      <c r="B238" s="31">
        <v>1.0</v>
      </c>
      <c r="C238" s="85" t="s">
        <v>571</v>
      </c>
      <c r="D238" s="44"/>
      <c r="E238" s="103" t="s">
        <v>572</v>
      </c>
      <c r="F238" s="101"/>
      <c r="G238" s="88" t="s">
        <v>573</v>
      </c>
      <c r="H238" s="34"/>
      <c r="I238" s="98">
        <v>11699.35</v>
      </c>
      <c r="J238" s="84"/>
      <c r="K238" s="89">
        <f t="shared" si="1"/>
        <v>21058.83</v>
      </c>
      <c r="L238" s="3" t="str">
        <f t="shared" si="2"/>
        <v/>
      </c>
      <c r="M238" s="3"/>
      <c r="N238" s="3"/>
      <c r="O238" s="3"/>
      <c r="P238" s="3"/>
      <c r="Q238" s="3"/>
      <c r="R238" s="3"/>
      <c r="S238" s="3"/>
      <c r="T238" s="3"/>
      <c r="U238" s="3"/>
      <c r="V238" s="3"/>
      <c r="W238" s="3"/>
      <c r="X238" s="3"/>
      <c r="Y238" s="3"/>
      <c r="Z238" s="3"/>
    </row>
    <row r="239" ht="124.5" customHeight="1">
      <c r="A239" s="30">
        <v>225.0</v>
      </c>
      <c r="B239" s="31">
        <v>1.0</v>
      </c>
      <c r="C239" s="85" t="s">
        <v>574</v>
      </c>
      <c r="D239" s="44"/>
      <c r="E239" s="103" t="s">
        <v>572</v>
      </c>
      <c r="F239" s="101"/>
      <c r="G239" s="88" t="s">
        <v>575</v>
      </c>
      <c r="H239" s="34"/>
      <c r="I239" s="98">
        <v>7149.35</v>
      </c>
      <c r="J239" s="84"/>
      <c r="K239" s="89">
        <f t="shared" si="1"/>
        <v>12868.83</v>
      </c>
      <c r="L239" s="3" t="str">
        <f t="shared" si="2"/>
        <v/>
      </c>
      <c r="M239" s="3"/>
      <c r="N239" s="3"/>
      <c r="O239" s="3"/>
      <c r="P239" s="3"/>
      <c r="Q239" s="3"/>
      <c r="R239" s="3"/>
      <c r="S239" s="3"/>
      <c r="T239" s="3"/>
      <c r="U239" s="3"/>
      <c r="V239" s="3"/>
      <c r="W239" s="3"/>
      <c r="X239" s="3"/>
      <c r="Y239" s="3"/>
      <c r="Z239" s="3"/>
    </row>
    <row r="240" ht="154.5" customHeight="1">
      <c r="A240" s="30">
        <v>226.0</v>
      </c>
      <c r="B240" s="31">
        <v>1.0</v>
      </c>
      <c r="C240" s="85" t="s">
        <v>576</v>
      </c>
      <c r="D240" s="104" t="s">
        <v>25</v>
      </c>
      <c r="E240" s="103" t="s">
        <v>577</v>
      </c>
      <c r="F240" s="101"/>
      <c r="G240" s="88" t="s">
        <v>578</v>
      </c>
      <c r="H240" s="34"/>
      <c r="I240" s="98">
        <v>2339.35</v>
      </c>
      <c r="J240" s="84"/>
      <c r="K240" s="89">
        <f t="shared" si="1"/>
        <v>4210.83</v>
      </c>
      <c r="L240" s="3" t="str">
        <f t="shared" si="2"/>
        <v/>
      </c>
      <c r="M240" s="3"/>
      <c r="N240" s="3"/>
      <c r="O240" s="3"/>
      <c r="P240" s="3"/>
      <c r="Q240" s="3"/>
      <c r="R240" s="3"/>
      <c r="S240" s="3"/>
      <c r="T240" s="3"/>
      <c r="U240" s="3"/>
      <c r="V240" s="3"/>
      <c r="W240" s="3"/>
      <c r="X240" s="3"/>
      <c r="Y240" s="3"/>
      <c r="Z240" s="3"/>
    </row>
    <row r="241" ht="147.0" customHeight="1">
      <c r="A241" s="30">
        <v>227.0</v>
      </c>
      <c r="B241" s="31">
        <v>1.0</v>
      </c>
      <c r="C241" s="85" t="s">
        <v>579</v>
      </c>
      <c r="D241" s="104" t="s">
        <v>25</v>
      </c>
      <c r="E241" s="103" t="s">
        <v>580</v>
      </c>
      <c r="F241" s="101"/>
      <c r="G241" s="88" t="s">
        <v>581</v>
      </c>
      <c r="H241" s="34"/>
      <c r="I241" s="98">
        <v>2534.35</v>
      </c>
      <c r="J241" s="84"/>
      <c r="K241" s="89">
        <f t="shared" si="1"/>
        <v>4561.83</v>
      </c>
      <c r="L241" s="3" t="str">
        <f t="shared" si="2"/>
        <v/>
      </c>
      <c r="M241" s="3"/>
      <c r="N241" s="3"/>
      <c r="O241" s="3"/>
      <c r="P241" s="3"/>
      <c r="Q241" s="3"/>
      <c r="R241" s="3"/>
      <c r="S241" s="3"/>
      <c r="T241" s="3"/>
      <c r="U241" s="3"/>
      <c r="V241" s="3"/>
      <c r="W241" s="3"/>
      <c r="X241" s="3"/>
      <c r="Y241" s="3"/>
      <c r="Z241" s="3"/>
    </row>
    <row r="242" ht="143.25" customHeight="1">
      <c r="A242" s="30">
        <v>228.0</v>
      </c>
      <c r="B242" s="31">
        <v>1.0</v>
      </c>
      <c r="C242" s="85" t="s">
        <v>582</v>
      </c>
      <c r="D242" s="104" t="s">
        <v>32</v>
      </c>
      <c r="E242" s="103" t="s">
        <v>583</v>
      </c>
      <c r="F242" s="101"/>
      <c r="G242" s="88" t="s">
        <v>584</v>
      </c>
      <c r="H242" s="34"/>
      <c r="I242" s="98">
        <v>2092.35</v>
      </c>
      <c r="J242" s="84"/>
      <c r="K242" s="89">
        <f t="shared" si="1"/>
        <v>3766.23</v>
      </c>
      <c r="L242" s="3" t="str">
        <f t="shared" si="2"/>
        <v/>
      </c>
      <c r="M242" s="3"/>
      <c r="N242" s="3"/>
      <c r="O242" s="3"/>
      <c r="P242" s="3"/>
      <c r="Q242" s="3"/>
      <c r="R242" s="3"/>
      <c r="S242" s="3"/>
      <c r="T242" s="3"/>
      <c r="U242" s="3"/>
      <c r="V242" s="3"/>
      <c r="W242" s="3"/>
      <c r="X242" s="3"/>
      <c r="Y242" s="3"/>
      <c r="Z242" s="3"/>
    </row>
    <row r="243" ht="153.0" customHeight="1">
      <c r="A243" s="30">
        <v>230.0</v>
      </c>
      <c r="B243" s="31">
        <v>1.0</v>
      </c>
      <c r="C243" s="85" t="s">
        <v>585</v>
      </c>
      <c r="D243" s="104" t="s">
        <v>32</v>
      </c>
      <c r="E243" s="103" t="s">
        <v>583</v>
      </c>
      <c r="F243" s="101"/>
      <c r="G243" s="88" t="s">
        <v>586</v>
      </c>
      <c r="H243" s="34"/>
      <c r="I243" s="98">
        <v>2079.35</v>
      </c>
      <c r="J243" s="84"/>
      <c r="K243" s="89">
        <f t="shared" si="1"/>
        <v>3742.83</v>
      </c>
      <c r="L243" s="3" t="str">
        <f t="shared" si="2"/>
        <v/>
      </c>
      <c r="M243" s="3"/>
      <c r="N243" s="3"/>
      <c r="O243" s="3"/>
      <c r="P243" s="3"/>
      <c r="Q243" s="3"/>
      <c r="R243" s="3"/>
      <c r="S243" s="3"/>
      <c r="T243" s="3"/>
      <c r="U243" s="3"/>
      <c r="V243" s="3"/>
      <c r="W243" s="3"/>
      <c r="X243" s="3"/>
      <c r="Y243" s="3"/>
      <c r="Z243" s="3"/>
    </row>
    <row r="244" ht="124.5" customHeight="1">
      <c r="A244" s="30">
        <v>231.0</v>
      </c>
      <c r="B244" s="31">
        <v>1.0</v>
      </c>
      <c r="C244" s="85" t="s">
        <v>587</v>
      </c>
      <c r="D244" s="104" t="s">
        <v>25</v>
      </c>
      <c r="E244" s="92" t="s">
        <v>588</v>
      </c>
      <c r="F244" s="82"/>
      <c r="G244" s="88" t="s">
        <v>589</v>
      </c>
      <c r="H244" s="34"/>
      <c r="I244" s="98">
        <v>2534.35</v>
      </c>
      <c r="J244" s="84"/>
      <c r="K244" s="89">
        <f t="shared" si="1"/>
        <v>4561.83</v>
      </c>
      <c r="L244" s="3" t="str">
        <f t="shared" si="2"/>
        <v/>
      </c>
      <c r="M244" s="3"/>
      <c r="N244" s="3"/>
      <c r="O244" s="3"/>
      <c r="P244" s="3"/>
      <c r="Q244" s="3"/>
      <c r="R244" s="3"/>
      <c r="S244" s="3"/>
      <c r="T244" s="3"/>
      <c r="U244" s="3"/>
      <c r="V244" s="3"/>
      <c r="W244" s="3"/>
      <c r="X244" s="3"/>
      <c r="Y244" s="3"/>
      <c r="Z244" s="3"/>
    </row>
    <row r="245" ht="124.5" customHeight="1">
      <c r="A245" s="30">
        <v>232.0</v>
      </c>
      <c r="B245" s="31">
        <v>1.0</v>
      </c>
      <c r="C245" s="85" t="s">
        <v>590</v>
      </c>
      <c r="D245" s="104" t="s">
        <v>32</v>
      </c>
      <c r="E245" s="92" t="s">
        <v>591</v>
      </c>
      <c r="F245" s="82"/>
      <c r="G245" s="88" t="s">
        <v>592</v>
      </c>
      <c r="H245" s="34"/>
      <c r="I245" s="98">
        <v>2859.35</v>
      </c>
      <c r="J245" s="84"/>
      <c r="K245" s="89">
        <f t="shared" si="1"/>
        <v>5146.83</v>
      </c>
      <c r="L245" s="3" t="str">
        <f t="shared" si="2"/>
        <v/>
      </c>
      <c r="M245" s="3"/>
      <c r="N245" s="3"/>
      <c r="O245" s="3"/>
      <c r="P245" s="3"/>
      <c r="Q245" s="3"/>
      <c r="R245" s="3"/>
      <c r="S245" s="3"/>
      <c r="T245" s="3"/>
      <c r="U245" s="3"/>
      <c r="V245" s="3"/>
      <c r="W245" s="3"/>
      <c r="X245" s="3"/>
      <c r="Y245" s="3"/>
      <c r="Z245" s="3"/>
    </row>
    <row r="246" ht="140.25" customHeight="1">
      <c r="A246" s="30">
        <v>233.0</v>
      </c>
      <c r="B246" s="31">
        <v>1.0</v>
      </c>
      <c r="C246" s="85" t="s">
        <v>593</v>
      </c>
      <c r="D246" s="44"/>
      <c r="E246" s="103" t="s">
        <v>594</v>
      </c>
      <c r="F246" s="101"/>
      <c r="G246" s="88" t="s">
        <v>595</v>
      </c>
      <c r="H246" s="34"/>
      <c r="I246" s="98">
        <v>1773.85</v>
      </c>
      <c r="J246" s="84"/>
      <c r="K246" s="89">
        <f t="shared" si="1"/>
        <v>3192.93</v>
      </c>
      <c r="L246" s="3" t="str">
        <f t="shared" si="2"/>
        <v/>
      </c>
      <c r="M246" s="3"/>
      <c r="N246" s="3"/>
      <c r="O246" s="3"/>
      <c r="P246" s="3"/>
      <c r="Q246" s="3"/>
      <c r="R246" s="3"/>
      <c r="S246" s="3"/>
      <c r="T246" s="3"/>
      <c r="U246" s="3"/>
      <c r="V246" s="3"/>
      <c r="W246" s="3"/>
      <c r="X246" s="3"/>
      <c r="Y246" s="3"/>
      <c r="Z246" s="3"/>
    </row>
    <row r="247" ht="124.5" customHeight="1">
      <c r="A247" s="30">
        <v>234.0</v>
      </c>
      <c r="B247" s="31">
        <v>1.0</v>
      </c>
      <c r="C247" s="85" t="s">
        <v>596</v>
      </c>
      <c r="D247" s="44"/>
      <c r="E247" s="103" t="s">
        <v>597</v>
      </c>
      <c r="F247" s="101"/>
      <c r="G247" s="88" t="s">
        <v>598</v>
      </c>
      <c r="H247" s="34"/>
      <c r="I247" s="98">
        <v>4224.35</v>
      </c>
      <c r="J247" s="84"/>
      <c r="K247" s="89">
        <f t="shared" si="1"/>
        <v>7603.83</v>
      </c>
      <c r="L247" s="3" t="str">
        <f t="shared" si="2"/>
        <v/>
      </c>
      <c r="M247" s="3"/>
      <c r="N247" s="3"/>
      <c r="O247" s="3"/>
      <c r="P247" s="3"/>
      <c r="Q247" s="3"/>
      <c r="R247" s="3"/>
      <c r="S247" s="3"/>
      <c r="T247" s="3"/>
      <c r="U247" s="3"/>
      <c r="V247" s="3"/>
      <c r="W247" s="3"/>
      <c r="X247" s="3"/>
      <c r="Y247" s="3"/>
      <c r="Z247" s="3"/>
    </row>
    <row r="248" ht="124.5" customHeight="1">
      <c r="A248" s="30">
        <v>235.0</v>
      </c>
      <c r="B248" s="31">
        <v>1.0</v>
      </c>
      <c r="C248" s="85" t="s">
        <v>599</v>
      </c>
      <c r="D248" s="44"/>
      <c r="E248" s="103" t="s">
        <v>597</v>
      </c>
      <c r="F248" s="101"/>
      <c r="G248" s="88" t="s">
        <v>600</v>
      </c>
      <c r="H248" s="34"/>
      <c r="I248" s="98">
        <v>7084.35</v>
      </c>
      <c r="J248" s="84"/>
      <c r="K248" s="89">
        <f t="shared" si="1"/>
        <v>12751.83</v>
      </c>
      <c r="L248" s="3" t="str">
        <f t="shared" si="2"/>
        <v/>
      </c>
      <c r="M248" s="3"/>
      <c r="N248" s="3"/>
      <c r="O248" s="3"/>
      <c r="P248" s="3"/>
      <c r="Q248" s="3"/>
      <c r="R248" s="3"/>
      <c r="S248" s="3"/>
      <c r="T248" s="3"/>
      <c r="U248" s="3"/>
      <c r="V248" s="3"/>
      <c r="W248" s="3"/>
      <c r="X248" s="3"/>
      <c r="Y248" s="3"/>
      <c r="Z248" s="3"/>
    </row>
    <row r="249" ht="124.5" customHeight="1">
      <c r="A249" s="30">
        <v>236.0</v>
      </c>
      <c r="B249" s="31">
        <v>1.0</v>
      </c>
      <c r="C249" s="85" t="s">
        <v>601</v>
      </c>
      <c r="D249" s="44"/>
      <c r="E249" s="103" t="s">
        <v>597</v>
      </c>
      <c r="F249" s="101"/>
      <c r="G249" s="88" t="s">
        <v>602</v>
      </c>
      <c r="H249" s="34"/>
      <c r="I249" s="98">
        <v>9944.35</v>
      </c>
      <c r="J249" s="84"/>
      <c r="K249" s="89">
        <f t="shared" si="1"/>
        <v>17899.83</v>
      </c>
      <c r="L249" s="3" t="str">
        <f t="shared" si="2"/>
        <v/>
      </c>
      <c r="M249" s="3"/>
      <c r="N249" s="3"/>
      <c r="O249" s="3"/>
      <c r="P249" s="3"/>
      <c r="Q249" s="3"/>
      <c r="R249" s="3"/>
      <c r="S249" s="3"/>
      <c r="T249" s="3"/>
      <c r="U249" s="3"/>
      <c r="V249" s="3"/>
      <c r="W249" s="3"/>
      <c r="X249" s="3"/>
      <c r="Y249" s="3"/>
      <c r="Z249" s="3"/>
    </row>
    <row r="250" ht="124.5" customHeight="1">
      <c r="A250" s="30">
        <v>237.0</v>
      </c>
      <c r="B250" s="31">
        <v>1.0</v>
      </c>
      <c r="C250" s="85" t="s">
        <v>603</v>
      </c>
      <c r="D250" s="44"/>
      <c r="E250" s="103" t="s">
        <v>604</v>
      </c>
      <c r="F250" s="101"/>
      <c r="G250" s="88" t="s">
        <v>605</v>
      </c>
      <c r="H250" s="34"/>
      <c r="I250" s="98">
        <v>1949.35</v>
      </c>
      <c r="J250" s="84"/>
      <c r="K250" s="89">
        <f t="shared" si="1"/>
        <v>3508.83</v>
      </c>
      <c r="L250" s="3" t="str">
        <f t="shared" si="2"/>
        <v/>
      </c>
      <c r="M250" s="3"/>
      <c r="N250" s="3"/>
      <c r="O250" s="3"/>
      <c r="P250" s="3"/>
      <c r="Q250" s="3"/>
      <c r="R250" s="3"/>
      <c r="S250" s="3"/>
      <c r="T250" s="3"/>
      <c r="U250" s="3"/>
      <c r="V250" s="3"/>
      <c r="W250" s="3"/>
      <c r="X250" s="3"/>
      <c r="Y250" s="3"/>
      <c r="Z250" s="3"/>
    </row>
    <row r="251" ht="124.5" customHeight="1">
      <c r="A251" s="30">
        <v>238.0</v>
      </c>
      <c r="B251" s="31">
        <v>1.0</v>
      </c>
      <c r="C251" s="85" t="s">
        <v>606</v>
      </c>
      <c r="D251" s="44"/>
      <c r="E251" s="103" t="s">
        <v>607</v>
      </c>
      <c r="F251" s="101"/>
      <c r="G251" s="88" t="s">
        <v>605</v>
      </c>
      <c r="H251" s="34"/>
      <c r="I251" s="98">
        <v>1429.35</v>
      </c>
      <c r="J251" s="84"/>
      <c r="K251" s="89">
        <f t="shared" si="1"/>
        <v>2572.83</v>
      </c>
      <c r="L251" s="3" t="str">
        <f t="shared" si="2"/>
        <v/>
      </c>
      <c r="M251" s="3"/>
      <c r="N251" s="3"/>
      <c r="O251" s="3"/>
      <c r="P251" s="3"/>
      <c r="Q251" s="3"/>
      <c r="R251" s="3"/>
      <c r="S251" s="3"/>
      <c r="T251" s="3"/>
      <c r="U251" s="3"/>
      <c r="V251" s="3"/>
      <c r="W251" s="3"/>
      <c r="X251" s="3"/>
      <c r="Y251" s="3"/>
      <c r="Z251" s="3"/>
    </row>
    <row r="252" ht="124.5" customHeight="1">
      <c r="A252" s="30">
        <v>239.0</v>
      </c>
      <c r="B252" s="31">
        <v>1.0</v>
      </c>
      <c r="C252" s="85" t="s">
        <v>608</v>
      </c>
      <c r="D252" s="44"/>
      <c r="E252" s="103" t="s">
        <v>609</v>
      </c>
      <c r="F252" s="101"/>
      <c r="G252" s="88" t="s">
        <v>610</v>
      </c>
      <c r="H252" s="34"/>
      <c r="I252" s="98">
        <v>4484.35</v>
      </c>
      <c r="J252" s="84"/>
      <c r="K252" s="89">
        <f t="shared" si="1"/>
        <v>8071.83</v>
      </c>
      <c r="L252" s="3" t="str">
        <f t="shared" si="2"/>
        <v/>
      </c>
      <c r="M252" s="3"/>
      <c r="N252" s="3"/>
      <c r="O252" s="3"/>
      <c r="P252" s="3"/>
      <c r="Q252" s="3"/>
      <c r="R252" s="3"/>
      <c r="S252" s="3"/>
      <c r="T252" s="3"/>
      <c r="U252" s="3"/>
      <c r="V252" s="3"/>
      <c r="W252" s="3"/>
      <c r="X252" s="3"/>
      <c r="Y252" s="3"/>
      <c r="Z252" s="3"/>
    </row>
    <row r="253" ht="124.5" customHeight="1">
      <c r="A253" s="30">
        <v>240.0</v>
      </c>
      <c r="B253" s="31">
        <v>1.0</v>
      </c>
      <c r="C253" s="85" t="s">
        <v>611</v>
      </c>
      <c r="D253" s="44"/>
      <c r="E253" s="103" t="s">
        <v>609</v>
      </c>
      <c r="F253" s="101"/>
      <c r="G253" s="88" t="s">
        <v>610</v>
      </c>
      <c r="H253" s="34"/>
      <c r="I253" s="98">
        <v>8449.35</v>
      </c>
      <c r="J253" s="84"/>
      <c r="K253" s="89">
        <f t="shared" si="1"/>
        <v>15208.83</v>
      </c>
      <c r="L253" s="3" t="str">
        <f t="shared" si="2"/>
        <v/>
      </c>
      <c r="M253" s="3"/>
      <c r="N253" s="3"/>
      <c r="O253" s="3"/>
      <c r="P253" s="3"/>
      <c r="Q253" s="3"/>
      <c r="R253" s="3"/>
      <c r="S253" s="3"/>
      <c r="T253" s="3"/>
      <c r="U253" s="3"/>
      <c r="V253" s="3"/>
      <c r="W253" s="3"/>
      <c r="X253" s="3"/>
      <c r="Y253" s="3"/>
      <c r="Z253" s="3"/>
    </row>
    <row r="254" ht="124.5" customHeight="1">
      <c r="A254" s="30">
        <v>241.0</v>
      </c>
      <c r="B254" s="31">
        <v>1.0</v>
      </c>
      <c r="C254" s="85" t="s">
        <v>612</v>
      </c>
      <c r="D254" s="44"/>
      <c r="E254" s="103" t="s">
        <v>609</v>
      </c>
      <c r="F254" s="101"/>
      <c r="G254" s="88" t="s">
        <v>613</v>
      </c>
      <c r="H254" s="34"/>
      <c r="I254" s="98">
        <v>12414.35</v>
      </c>
      <c r="J254" s="84"/>
      <c r="K254" s="89">
        <f t="shared" si="1"/>
        <v>22345.83</v>
      </c>
      <c r="L254" s="3" t="str">
        <f t="shared" si="2"/>
        <v/>
      </c>
      <c r="M254" s="3"/>
      <c r="N254" s="3"/>
      <c r="O254" s="3"/>
      <c r="P254" s="3"/>
      <c r="Q254" s="3"/>
      <c r="R254" s="3"/>
      <c r="S254" s="3"/>
      <c r="T254" s="3"/>
      <c r="U254" s="3"/>
      <c r="V254" s="3"/>
      <c r="W254" s="3"/>
      <c r="X254" s="3"/>
      <c r="Y254" s="3"/>
      <c r="Z254" s="3"/>
    </row>
    <row r="255" ht="124.5" customHeight="1">
      <c r="A255" s="30">
        <v>242.0</v>
      </c>
      <c r="B255" s="31">
        <v>1.0</v>
      </c>
      <c r="C255" s="85" t="s">
        <v>614</v>
      </c>
      <c r="D255" s="44"/>
      <c r="E255" s="103" t="s">
        <v>609</v>
      </c>
      <c r="F255" s="101"/>
      <c r="G255" s="88" t="s">
        <v>610</v>
      </c>
      <c r="H255" s="34"/>
      <c r="I255" s="98">
        <v>4744.35</v>
      </c>
      <c r="J255" s="84"/>
      <c r="K255" s="89">
        <f t="shared" si="1"/>
        <v>8539.83</v>
      </c>
      <c r="L255" s="3" t="str">
        <f t="shared" si="2"/>
        <v/>
      </c>
      <c r="M255" s="3"/>
      <c r="N255" s="3"/>
      <c r="O255" s="3"/>
      <c r="P255" s="3"/>
      <c r="Q255" s="3"/>
      <c r="R255" s="3"/>
      <c r="S255" s="3"/>
      <c r="T255" s="3"/>
      <c r="U255" s="3"/>
      <c r="V255" s="3"/>
      <c r="W255" s="3"/>
      <c r="X255" s="3"/>
      <c r="Y255" s="3"/>
      <c r="Z255" s="3"/>
    </row>
    <row r="256" ht="124.5" customHeight="1">
      <c r="A256" s="30">
        <v>243.0</v>
      </c>
      <c r="B256" s="31">
        <v>1.0</v>
      </c>
      <c r="C256" s="85" t="s">
        <v>615</v>
      </c>
      <c r="D256" s="44"/>
      <c r="E256" s="103" t="s">
        <v>616</v>
      </c>
      <c r="F256" s="101"/>
      <c r="G256" s="88" t="s">
        <v>617</v>
      </c>
      <c r="H256" s="34"/>
      <c r="I256" s="98">
        <v>1624.35</v>
      </c>
      <c r="J256" s="84"/>
      <c r="K256" s="89">
        <f t="shared" si="1"/>
        <v>2923.83</v>
      </c>
      <c r="L256" s="3" t="str">
        <f t="shared" si="2"/>
        <v/>
      </c>
      <c r="M256" s="3"/>
      <c r="N256" s="3"/>
      <c r="O256" s="3"/>
      <c r="P256" s="3"/>
      <c r="Q256" s="3"/>
      <c r="R256" s="3"/>
      <c r="S256" s="3"/>
      <c r="T256" s="3"/>
      <c r="U256" s="3"/>
      <c r="V256" s="3"/>
      <c r="W256" s="3"/>
      <c r="X256" s="3"/>
      <c r="Y256" s="3"/>
      <c r="Z256" s="3"/>
    </row>
    <row r="257" ht="124.5" customHeight="1">
      <c r="A257" s="30">
        <v>244.0</v>
      </c>
      <c r="B257" s="31">
        <v>1.0</v>
      </c>
      <c r="C257" s="85" t="s">
        <v>618</v>
      </c>
      <c r="D257" s="44"/>
      <c r="E257" s="103" t="s">
        <v>619</v>
      </c>
      <c r="F257" s="101"/>
      <c r="G257" s="88" t="s">
        <v>617</v>
      </c>
      <c r="H257" s="34"/>
      <c r="I257" s="98">
        <v>2989.35</v>
      </c>
      <c r="J257" s="84"/>
      <c r="K257" s="89">
        <f t="shared" si="1"/>
        <v>5380.83</v>
      </c>
      <c r="L257" s="3" t="str">
        <f t="shared" si="2"/>
        <v/>
      </c>
      <c r="M257" s="3"/>
      <c r="N257" s="3"/>
      <c r="O257" s="3"/>
      <c r="P257" s="3"/>
      <c r="Q257" s="3"/>
      <c r="R257" s="3"/>
      <c r="S257" s="3"/>
      <c r="T257" s="3"/>
      <c r="U257" s="3"/>
      <c r="V257" s="3"/>
      <c r="W257" s="3"/>
      <c r="X257" s="3"/>
      <c r="Y257" s="3"/>
      <c r="Z257" s="3"/>
    </row>
    <row r="258" ht="124.5" customHeight="1">
      <c r="A258" s="30">
        <v>245.0</v>
      </c>
      <c r="B258" s="31">
        <v>1.0</v>
      </c>
      <c r="C258" s="85" t="s">
        <v>620</v>
      </c>
      <c r="D258" s="44"/>
      <c r="E258" s="103" t="s">
        <v>621</v>
      </c>
      <c r="F258" s="101"/>
      <c r="G258" s="88" t="s">
        <v>622</v>
      </c>
      <c r="H258" s="34"/>
      <c r="I258" s="98">
        <v>4029.35</v>
      </c>
      <c r="J258" s="84"/>
      <c r="K258" s="89">
        <f t="shared" si="1"/>
        <v>7252.83</v>
      </c>
      <c r="L258" s="3" t="str">
        <f t="shared" si="2"/>
        <v/>
      </c>
      <c r="M258" s="3"/>
      <c r="N258" s="3"/>
      <c r="O258" s="3"/>
      <c r="P258" s="3"/>
      <c r="Q258" s="3"/>
      <c r="R258" s="3"/>
      <c r="S258" s="3"/>
      <c r="T258" s="3"/>
      <c r="U258" s="3"/>
      <c r="V258" s="3"/>
      <c r="W258" s="3"/>
      <c r="X258" s="3"/>
      <c r="Y258" s="3"/>
      <c r="Z258" s="3"/>
    </row>
    <row r="259" ht="124.5" customHeight="1">
      <c r="A259" s="30">
        <v>246.0</v>
      </c>
      <c r="B259" s="31">
        <v>1.0</v>
      </c>
      <c r="C259" s="85" t="s">
        <v>623</v>
      </c>
      <c r="D259" s="104" t="s">
        <v>624</v>
      </c>
      <c r="E259" s="103" t="s">
        <v>625</v>
      </c>
      <c r="F259" s="101"/>
      <c r="G259" s="88" t="s">
        <v>626</v>
      </c>
      <c r="H259" s="34"/>
      <c r="I259" s="98">
        <v>584.35</v>
      </c>
      <c r="J259" s="84"/>
      <c r="K259" s="89">
        <f t="shared" si="1"/>
        <v>1051.83</v>
      </c>
      <c r="L259" s="3" t="str">
        <f t="shared" si="2"/>
        <v/>
      </c>
      <c r="M259" s="3"/>
      <c r="N259" s="3"/>
      <c r="O259" s="3"/>
      <c r="P259" s="3"/>
      <c r="Q259" s="3"/>
      <c r="R259" s="3"/>
      <c r="S259" s="3"/>
      <c r="T259" s="3"/>
      <c r="U259" s="3"/>
      <c r="V259" s="3"/>
      <c r="W259" s="3"/>
      <c r="X259" s="3"/>
      <c r="Y259" s="3"/>
      <c r="Z259" s="3"/>
    </row>
    <row r="260" ht="144.75" customHeight="1">
      <c r="A260" s="30">
        <v>247.0</v>
      </c>
      <c r="B260" s="31">
        <v>1.0</v>
      </c>
      <c r="C260" s="85" t="s">
        <v>627</v>
      </c>
      <c r="D260" s="44"/>
      <c r="E260" s="103" t="s">
        <v>628</v>
      </c>
      <c r="F260" s="101"/>
      <c r="G260" s="88" t="s">
        <v>629</v>
      </c>
      <c r="H260" s="34"/>
      <c r="I260" s="98">
        <v>1429.35</v>
      </c>
      <c r="J260" s="84"/>
      <c r="K260" s="89">
        <f t="shared" si="1"/>
        <v>2572.83</v>
      </c>
      <c r="L260" s="3" t="str">
        <f t="shared" si="2"/>
        <v/>
      </c>
      <c r="M260" s="3"/>
      <c r="N260" s="3"/>
      <c r="O260" s="3"/>
      <c r="P260" s="3"/>
      <c r="Q260" s="3"/>
      <c r="R260" s="3"/>
      <c r="S260" s="3"/>
      <c r="T260" s="3"/>
      <c r="U260" s="3"/>
      <c r="V260" s="3"/>
      <c r="W260" s="3"/>
      <c r="X260" s="3"/>
      <c r="Y260" s="3"/>
      <c r="Z260" s="3"/>
    </row>
    <row r="261" ht="149.25" customHeight="1">
      <c r="A261" s="30">
        <v>248.0</v>
      </c>
      <c r="B261" s="31">
        <v>1.0</v>
      </c>
      <c r="C261" s="85" t="s">
        <v>630</v>
      </c>
      <c r="D261" s="44"/>
      <c r="E261" s="103" t="s">
        <v>631</v>
      </c>
      <c r="F261" s="101"/>
      <c r="G261" s="88" t="s">
        <v>629</v>
      </c>
      <c r="H261" s="34"/>
      <c r="I261" s="98">
        <v>1234.35</v>
      </c>
      <c r="J261" s="84"/>
      <c r="K261" s="89">
        <f t="shared" si="1"/>
        <v>2221.83</v>
      </c>
      <c r="L261" s="3" t="str">
        <f t="shared" si="2"/>
        <v/>
      </c>
      <c r="M261" s="3"/>
      <c r="N261" s="3"/>
      <c r="O261" s="3"/>
      <c r="P261" s="3"/>
      <c r="Q261" s="3"/>
      <c r="R261" s="3"/>
      <c r="S261" s="3"/>
      <c r="T261" s="3"/>
      <c r="U261" s="3"/>
      <c r="V261" s="3"/>
      <c r="W261" s="3"/>
      <c r="X261" s="3"/>
      <c r="Y261" s="3"/>
      <c r="Z261" s="3"/>
    </row>
    <row r="262" ht="135.0" customHeight="1">
      <c r="A262" s="30">
        <v>249.0</v>
      </c>
      <c r="B262" s="31">
        <v>1.0</v>
      </c>
      <c r="C262" s="85" t="s">
        <v>632</v>
      </c>
      <c r="D262" s="44"/>
      <c r="E262" s="103" t="s">
        <v>633</v>
      </c>
      <c r="F262" s="101"/>
      <c r="G262" s="88" t="s">
        <v>629</v>
      </c>
      <c r="H262" s="34"/>
      <c r="I262" s="98">
        <v>3249.35</v>
      </c>
      <c r="J262" s="84"/>
      <c r="K262" s="89">
        <f t="shared" si="1"/>
        <v>5848.83</v>
      </c>
      <c r="L262" s="3" t="str">
        <f t="shared" si="2"/>
        <v/>
      </c>
      <c r="M262" s="3"/>
      <c r="N262" s="3"/>
      <c r="O262" s="3"/>
      <c r="P262" s="3"/>
      <c r="Q262" s="3"/>
      <c r="R262" s="3"/>
      <c r="S262" s="3"/>
      <c r="T262" s="3"/>
      <c r="U262" s="3"/>
      <c r="V262" s="3"/>
      <c r="W262" s="3"/>
      <c r="X262" s="3"/>
      <c r="Y262" s="3"/>
      <c r="Z262" s="3"/>
    </row>
    <row r="263" ht="135.75" customHeight="1">
      <c r="A263" s="30">
        <v>250.0</v>
      </c>
      <c r="B263" s="31">
        <v>1.0</v>
      </c>
      <c r="C263" s="85" t="s">
        <v>634</v>
      </c>
      <c r="D263" s="104" t="s">
        <v>635</v>
      </c>
      <c r="E263" s="103" t="s">
        <v>636</v>
      </c>
      <c r="F263" s="101"/>
      <c r="G263" s="88" t="s">
        <v>637</v>
      </c>
      <c r="H263" s="34"/>
      <c r="I263" s="98">
        <v>1429.35</v>
      </c>
      <c r="J263" s="84"/>
      <c r="K263" s="89">
        <f t="shared" si="1"/>
        <v>2572.83</v>
      </c>
      <c r="L263" s="3" t="str">
        <f t="shared" si="2"/>
        <v/>
      </c>
      <c r="M263" s="3"/>
      <c r="N263" s="3"/>
      <c r="O263" s="3"/>
      <c r="P263" s="3"/>
      <c r="Q263" s="3"/>
      <c r="R263" s="3"/>
      <c r="S263" s="3"/>
      <c r="T263" s="3"/>
      <c r="U263" s="3"/>
      <c r="V263" s="3"/>
      <c r="W263" s="3"/>
      <c r="X263" s="3"/>
      <c r="Y263" s="3"/>
      <c r="Z263" s="3"/>
    </row>
    <row r="264" ht="147.0" customHeight="1">
      <c r="A264" s="30">
        <v>251.0</v>
      </c>
      <c r="B264" s="31">
        <v>1.0</v>
      </c>
      <c r="C264" s="85" t="s">
        <v>638</v>
      </c>
      <c r="D264" s="104" t="s">
        <v>635</v>
      </c>
      <c r="E264" s="103" t="s">
        <v>636</v>
      </c>
      <c r="F264" s="101"/>
      <c r="G264" s="88" t="s">
        <v>639</v>
      </c>
      <c r="H264" s="34"/>
      <c r="I264" s="98">
        <v>1689.35</v>
      </c>
      <c r="J264" s="84"/>
      <c r="K264" s="89">
        <f t="shared" si="1"/>
        <v>3040.83</v>
      </c>
      <c r="L264" s="3" t="str">
        <f t="shared" si="2"/>
        <v/>
      </c>
      <c r="M264" s="3"/>
      <c r="N264" s="3"/>
      <c r="O264" s="3"/>
      <c r="P264" s="3"/>
      <c r="Q264" s="3"/>
      <c r="R264" s="3"/>
      <c r="S264" s="3"/>
      <c r="T264" s="3"/>
      <c r="U264" s="3"/>
      <c r="V264" s="3"/>
      <c r="W264" s="3"/>
      <c r="X264" s="3"/>
      <c r="Y264" s="3"/>
      <c r="Z264" s="3"/>
    </row>
    <row r="265" ht="165.75" customHeight="1">
      <c r="A265" s="30">
        <v>252.0</v>
      </c>
      <c r="B265" s="31">
        <v>1.0</v>
      </c>
      <c r="C265" s="85" t="s">
        <v>640</v>
      </c>
      <c r="D265" s="104" t="s">
        <v>635</v>
      </c>
      <c r="E265" s="103" t="s">
        <v>636</v>
      </c>
      <c r="F265" s="101"/>
      <c r="G265" s="88" t="s">
        <v>641</v>
      </c>
      <c r="H265" s="34"/>
      <c r="I265" s="98">
        <v>1754.35</v>
      </c>
      <c r="J265" s="84"/>
      <c r="K265" s="89">
        <f t="shared" si="1"/>
        <v>3157.83</v>
      </c>
      <c r="L265" s="3" t="str">
        <f t="shared" si="2"/>
        <v/>
      </c>
      <c r="M265" s="3"/>
      <c r="N265" s="3"/>
      <c r="O265" s="3"/>
      <c r="P265" s="3"/>
      <c r="Q265" s="3"/>
      <c r="R265" s="3"/>
      <c r="S265" s="3"/>
      <c r="T265" s="3"/>
      <c r="U265" s="3"/>
      <c r="V265" s="3"/>
      <c r="W265" s="3"/>
      <c r="X265" s="3"/>
      <c r="Y265" s="3"/>
      <c r="Z265" s="3"/>
    </row>
    <row r="266" ht="135.75" customHeight="1">
      <c r="A266" s="30">
        <v>253.0</v>
      </c>
      <c r="B266" s="31">
        <v>1.0</v>
      </c>
      <c r="C266" s="85" t="s">
        <v>642</v>
      </c>
      <c r="D266" s="104" t="s">
        <v>635</v>
      </c>
      <c r="E266" s="103" t="s">
        <v>643</v>
      </c>
      <c r="F266" s="101"/>
      <c r="G266" s="88" t="s">
        <v>644</v>
      </c>
      <c r="H266" s="34"/>
      <c r="I266" s="98">
        <v>1819.35</v>
      </c>
      <c r="J266" s="84"/>
      <c r="K266" s="89">
        <f t="shared" si="1"/>
        <v>3274.83</v>
      </c>
      <c r="L266" s="3" t="str">
        <f t="shared" si="2"/>
        <v/>
      </c>
      <c r="M266" s="3"/>
      <c r="N266" s="3"/>
      <c r="O266" s="3"/>
      <c r="P266" s="3"/>
      <c r="Q266" s="3"/>
      <c r="R266" s="3"/>
      <c r="S266" s="3"/>
      <c r="T266" s="3"/>
      <c r="U266" s="3"/>
      <c r="V266" s="3"/>
      <c r="W266" s="3"/>
      <c r="X266" s="3"/>
      <c r="Y266" s="3"/>
      <c r="Z266" s="3"/>
    </row>
    <row r="267" ht="139.5" customHeight="1">
      <c r="A267" s="30">
        <v>254.0</v>
      </c>
      <c r="B267" s="31">
        <v>1.0</v>
      </c>
      <c r="C267" s="85" t="s">
        <v>645</v>
      </c>
      <c r="D267" s="104" t="s">
        <v>635</v>
      </c>
      <c r="E267" s="103" t="s">
        <v>643</v>
      </c>
      <c r="F267" s="101"/>
      <c r="G267" s="88" t="s">
        <v>644</v>
      </c>
      <c r="H267" s="34"/>
      <c r="I267" s="98">
        <v>1949.35</v>
      </c>
      <c r="J267" s="84"/>
      <c r="K267" s="89">
        <f t="shared" si="1"/>
        <v>3508.83</v>
      </c>
      <c r="L267" s="3" t="str">
        <f t="shared" si="2"/>
        <v/>
      </c>
      <c r="M267" s="3"/>
      <c r="N267" s="3"/>
      <c r="O267" s="3"/>
      <c r="P267" s="3"/>
      <c r="Q267" s="3"/>
      <c r="R267" s="3"/>
      <c r="S267" s="3"/>
      <c r="T267" s="3"/>
      <c r="U267" s="3"/>
      <c r="V267" s="3"/>
      <c r="W267" s="3"/>
      <c r="X267" s="3"/>
      <c r="Y267" s="3"/>
      <c r="Z267" s="3"/>
    </row>
    <row r="268" ht="150.0" customHeight="1">
      <c r="A268" s="30">
        <v>255.0</v>
      </c>
      <c r="B268" s="31">
        <v>1.0</v>
      </c>
      <c r="C268" s="85" t="s">
        <v>646</v>
      </c>
      <c r="D268" s="104" t="s">
        <v>635</v>
      </c>
      <c r="E268" s="103" t="s">
        <v>643</v>
      </c>
      <c r="F268" s="101"/>
      <c r="G268" s="88" t="s">
        <v>647</v>
      </c>
      <c r="H268" s="34"/>
      <c r="I268" s="98">
        <v>2209.35</v>
      </c>
      <c r="J268" s="84"/>
      <c r="K268" s="89">
        <f t="shared" si="1"/>
        <v>3976.83</v>
      </c>
      <c r="L268" s="3" t="str">
        <f t="shared" si="2"/>
        <v/>
      </c>
      <c r="M268" s="3"/>
      <c r="N268" s="3"/>
      <c r="O268" s="3"/>
      <c r="P268" s="3"/>
      <c r="Q268" s="3"/>
      <c r="R268" s="3"/>
      <c r="S268" s="3"/>
      <c r="T268" s="3"/>
      <c r="U268" s="3"/>
      <c r="V268" s="3"/>
      <c r="W268" s="3"/>
      <c r="X268" s="3"/>
      <c r="Y268" s="3"/>
      <c r="Z268" s="3"/>
    </row>
    <row r="269" ht="150.0" customHeight="1">
      <c r="A269" s="30">
        <v>256.0</v>
      </c>
      <c r="B269" s="31">
        <v>1.0</v>
      </c>
      <c r="C269" s="85" t="s">
        <v>648</v>
      </c>
      <c r="D269" s="104"/>
      <c r="E269" s="103" t="s">
        <v>649</v>
      </c>
      <c r="F269" s="101"/>
      <c r="G269" s="88" t="s">
        <v>650</v>
      </c>
      <c r="H269" s="34"/>
      <c r="I269" s="98">
        <v>844.35</v>
      </c>
      <c r="J269" s="84"/>
      <c r="K269" s="89">
        <f t="shared" si="1"/>
        <v>1519.83</v>
      </c>
      <c r="L269" s="3" t="str">
        <f t="shared" si="2"/>
        <v/>
      </c>
      <c r="M269" s="3"/>
      <c r="N269" s="3"/>
      <c r="O269" s="3"/>
      <c r="P269" s="3"/>
      <c r="Q269" s="3"/>
      <c r="R269" s="3"/>
      <c r="S269" s="3"/>
      <c r="T269" s="3"/>
      <c r="U269" s="3"/>
      <c r="V269" s="3"/>
      <c r="W269" s="3"/>
      <c r="X269" s="3"/>
      <c r="Y269" s="3"/>
      <c r="Z269" s="3"/>
    </row>
    <row r="270" ht="150.0" customHeight="1">
      <c r="A270" s="30">
        <v>257.0</v>
      </c>
      <c r="B270" s="31">
        <v>1.0</v>
      </c>
      <c r="C270" s="85" t="s">
        <v>651</v>
      </c>
      <c r="D270" s="104"/>
      <c r="E270" s="103" t="s">
        <v>652</v>
      </c>
      <c r="F270" s="101"/>
      <c r="G270" s="88" t="s">
        <v>653</v>
      </c>
      <c r="H270" s="34"/>
      <c r="I270" s="98">
        <v>3444.35</v>
      </c>
      <c r="J270" s="84"/>
      <c r="K270" s="89">
        <f t="shared" si="1"/>
        <v>6199.83</v>
      </c>
      <c r="L270" s="3" t="str">
        <f t="shared" si="2"/>
        <v/>
      </c>
      <c r="M270" s="3"/>
      <c r="N270" s="3"/>
      <c r="O270" s="3"/>
      <c r="P270" s="3"/>
      <c r="Q270" s="3"/>
      <c r="R270" s="3"/>
      <c r="S270" s="3"/>
      <c r="T270" s="3"/>
      <c r="U270" s="3"/>
      <c r="V270" s="3"/>
      <c r="W270" s="3"/>
      <c r="X270" s="3"/>
      <c r="Y270" s="3"/>
      <c r="Z270" s="3"/>
    </row>
    <row r="271" ht="150.0" customHeight="1">
      <c r="A271" s="30">
        <v>258.0</v>
      </c>
      <c r="B271" s="31">
        <v>1.0</v>
      </c>
      <c r="C271" s="85" t="s">
        <v>654</v>
      </c>
      <c r="D271" s="104"/>
      <c r="E271" s="103" t="s">
        <v>652</v>
      </c>
      <c r="F271" s="101"/>
      <c r="G271" s="88" t="s">
        <v>655</v>
      </c>
      <c r="H271" s="34"/>
      <c r="I271" s="98">
        <v>4744.35</v>
      </c>
      <c r="J271" s="84"/>
      <c r="K271" s="89">
        <f t="shared" si="1"/>
        <v>8539.83</v>
      </c>
      <c r="L271" s="3" t="str">
        <f t="shared" si="2"/>
        <v/>
      </c>
      <c r="M271" s="3"/>
      <c r="N271" s="3"/>
      <c r="O271" s="3"/>
      <c r="P271" s="3"/>
      <c r="Q271" s="3"/>
      <c r="R271" s="3"/>
      <c r="S271" s="3"/>
      <c r="T271" s="3"/>
      <c r="U271" s="3"/>
      <c r="V271" s="3"/>
      <c r="W271" s="3"/>
      <c r="X271" s="3"/>
      <c r="Y271" s="3"/>
      <c r="Z271" s="3"/>
    </row>
    <row r="272" ht="150.0" customHeight="1">
      <c r="A272" s="30">
        <v>259.0</v>
      </c>
      <c r="B272" s="31">
        <v>1.0</v>
      </c>
      <c r="C272" s="85" t="s">
        <v>656</v>
      </c>
      <c r="D272" s="104"/>
      <c r="E272" s="103" t="s">
        <v>652</v>
      </c>
      <c r="F272" s="101"/>
      <c r="G272" s="88" t="s">
        <v>657</v>
      </c>
      <c r="H272" s="34"/>
      <c r="I272" s="98">
        <v>3509.35</v>
      </c>
      <c r="J272" s="84"/>
      <c r="K272" s="89">
        <f t="shared" si="1"/>
        <v>6316.83</v>
      </c>
      <c r="L272" s="3" t="str">
        <f t="shared" si="2"/>
        <v/>
      </c>
      <c r="M272" s="3"/>
      <c r="N272" s="3"/>
      <c r="O272" s="3"/>
      <c r="P272" s="3"/>
      <c r="Q272" s="3"/>
      <c r="R272" s="3"/>
      <c r="S272" s="3"/>
      <c r="T272" s="3"/>
      <c r="U272" s="3"/>
      <c r="V272" s="3"/>
      <c r="W272" s="3"/>
      <c r="X272" s="3"/>
      <c r="Y272" s="3"/>
      <c r="Z272" s="3"/>
    </row>
    <row r="273" ht="150.0" customHeight="1">
      <c r="A273" s="30">
        <v>260.0</v>
      </c>
      <c r="B273" s="31">
        <v>1.0</v>
      </c>
      <c r="C273" s="85" t="s">
        <v>658</v>
      </c>
      <c r="D273" s="104"/>
      <c r="E273" s="103" t="s">
        <v>652</v>
      </c>
      <c r="F273" s="101"/>
      <c r="G273" s="88" t="s">
        <v>659</v>
      </c>
      <c r="H273" s="34"/>
      <c r="I273" s="98">
        <v>2469.35</v>
      </c>
      <c r="J273" s="84"/>
      <c r="K273" s="89">
        <f t="shared" si="1"/>
        <v>4444.83</v>
      </c>
      <c r="L273" s="3" t="str">
        <f t="shared" si="2"/>
        <v/>
      </c>
      <c r="M273" s="3"/>
      <c r="N273" s="3"/>
      <c r="O273" s="3"/>
      <c r="P273" s="3"/>
      <c r="Q273" s="3"/>
      <c r="R273" s="3"/>
      <c r="S273" s="3"/>
      <c r="T273" s="3"/>
      <c r="U273" s="3"/>
      <c r="V273" s="3"/>
      <c r="W273" s="3"/>
      <c r="X273" s="3"/>
      <c r="Y273" s="3"/>
      <c r="Z273" s="3"/>
    </row>
    <row r="274" ht="150.0" customHeight="1">
      <c r="A274" s="30">
        <v>261.0</v>
      </c>
      <c r="B274" s="31">
        <v>1.0</v>
      </c>
      <c r="C274" s="85" t="s">
        <v>660</v>
      </c>
      <c r="D274" s="104"/>
      <c r="E274" s="103" t="s">
        <v>652</v>
      </c>
      <c r="F274" s="101"/>
      <c r="G274" s="88" t="s">
        <v>661</v>
      </c>
      <c r="H274" s="34"/>
      <c r="I274" s="98">
        <v>2209.35</v>
      </c>
      <c r="J274" s="84"/>
      <c r="K274" s="89">
        <f t="shared" si="1"/>
        <v>3976.83</v>
      </c>
      <c r="L274" s="3" t="str">
        <f t="shared" si="2"/>
        <v/>
      </c>
      <c r="M274" s="3"/>
      <c r="N274" s="3"/>
      <c r="O274" s="3"/>
      <c r="P274" s="3"/>
      <c r="Q274" s="3"/>
      <c r="R274" s="3"/>
      <c r="S274" s="3"/>
      <c r="T274" s="3"/>
      <c r="U274" s="3"/>
      <c r="V274" s="3"/>
      <c r="W274" s="3"/>
      <c r="X274" s="3"/>
      <c r="Y274" s="3"/>
      <c r="Z274" s="3"/>
    </row>
    <row r="275" ht="150.0" customHeight="1">
      <c r="A275" s="30">
        <v>262.0</v>
      </c>
      <c r="B275" s="31">
        <v>1.0</v>
      </c>
      <c r="C275" s="85" t="s">
        <v>662</v>
      </c>
      <c r="D275" s="104"/>
      <c r="E275" s="103" t="s">
        <v>663</v>
      </c>
      <c r="F275" s="101"/>
      <c r="G275" s="88" t="s">
        <v>664</v>
      </c>
      <c r="H275" s="34"/>
      <c r="I275" s="98">
        <v>7994.35</v>
      </c>
      <c r="J275" s="84"/>
      <c r="K275" s="89">
        <f t="shared" si="1"/>
        <v>14389.83</v>
      </c>
      <c r="L275" s="3" t="str">
        <f t="shared" si="2"/>
        <v/>
      </c>
      <c r="M275" s="3"/>
      <c r="N275" s="3"/>
      <c r="O275" s="3"/>
      <c r="P275" s="3"/>
      <c r="Q275" s="3"/>
      <c r="R275" s="3"/>
      <c r="S275" s="3"/>
      <c r="T275" s="3"/>
      <c r="U275" s="3"/>
      <c r="V275" s="3"/>
      <c r="W275" s="3"/>
      <c r="X275" s="3"/>
      <c r="Y275" s="3"/>
      <c r="Z275" s="3"/>
    </row>
    <row r="276" ht="150.0" customHeight="1">
      <c r="A276" s="30">
        <v>263.0</v>
      </c>
      <c r="B276" s="31">
        <v>1.0</v>
      </c>
      <c r="C276" s="85" t="s">
        <v>665</v>
      </c>
      <c r="D276" s="104"/>
      <c r="E276" s="103" t="s">
        <v>666</v>
      </c>
      <c r="F276" s="101"/>
      <c r="G276" s="88" t="s">
        <v>664</v>
      </c>
      <c r="H276" s="34"/>
      <c r="I276" s="98">
        <v>8644.35</v>
      </c>
      <c r="J276" s="84"/>
      <c r="K276" s="89">
        <f t="shared" si="1"/>
        <v>15559.83</v>
      </c>
      <c r="L276" s="3" t="str">
        <f t="shared" si="2"/>
        <v/>
      </c>
      <c r="M276" s="3"/>
      <c r="N276" s="3"/>
      <c r="O276" s="3"/>
      <c r="P276" s="3"/>
      <c r="Q276" s="3"/>
      <c r="R276" s="3"/>
      <c r="S276" s="3"/>
      <c r="T276" s="3"/>
      <c r="U276" s="3"/>
      <c r="V276" s="3"/>
      <c r="W276" s="3"/>
      <c r="X276" s="3"/>
      <c r="Y276" s="3"/>
      <c r="Z276" s="3"/>
    </row>
    <row r="277" ht="150.0" customHeight="1">
      <c r="A277" s="30">
        <v>264.0</v>
      </c>
      <c r="B277" s="31">
        <v>1.0</v>
      </c>
      <c r="C277" s="85" t="s">
        <v>667</v>
      </c>
      <c r="D277" s="104"/>
      <c r="E277" s="103" t="s">
        <v>668</v>
      </c>
      <c r="F277" s="101"/>
      <c r="G277" s="88" t="s">
        <v>664</v>
      </c>
      <c r="H277" s="34"/>
      <c r="I277" s="98">
        <v>8189.35</v>
      </c>
      <c r="J277" s="84"/>
      <c r="K277" s="89">
        <f t="shared" si="1"/>
        <v>14740.83</v>
      </c>
      <c r="L277" s="3" t="str">
        <f t="shared" si="2"/>
        <v/>
      </c>
      <c r="M277" s="3"/>
      <c r="N277" s="3"/>
      <c r="O277" s="3"/>
      <c r="P277" s="3"/>
      <c r="Q277" s="3"/>
      <c r="R277" s="3"/>
      <c r="S277" s="3"/>
      <c r="T277" s="3"/>
      <c r="U277" s="3"/>
      <c r="V277" s="3"/>
      <c r="W277" s="3"/>
      <c r="X277" s="3"/>
      <c r="Y277" s="3"/>
      <c r="Z277" s="3"/>
    </row>
    <row r="278" ht="150.0" customHeight="1">
      <c r="A278" s="30">
        <v>265.0</v>
      </c>
      <c r="B278" s="31">
        <v>1.0</v>
      </c>
      <c r="C278" s="85" t="s">
        <v>669</v>
      </c>
      <c r="D278" s="104"/>
      <c r="E278" s="103" t="s">
        <v>670</v>
      </c>
      <c r="F278" s="101"/>
      <c r="G278" s="88" t="s">
        <v>664</v>
      </c>
      <c r="H278" s="34"/>
      <c r="I278" s="98">
        <v>10009.35</v>
      </c>
      <c r="J278" s="84"/>
      <c r="K278" s="89">
        <f t="shared" si="1"/>
        <v>18016.83</v>
      </c>
      <c r="L278" s="3" t="str">
        <f t="shared" si="2"/>
        <v/>
      </c>
      <c r="M278" s="3"/>
      <c r="N278" s="3"/>
      <c r="O278" s="3"/>
      <c r="P278" s="3"/>
      <c r="Q278" s="3"/>
      <c r="R278" s="3"/>
      <c r="S278" s="3"/>
      <c r="T278" s="3"/>
      <c r="U278" s="3"/>
      <c r="V278" s="3"/>
      <c r="W278" s="3"/>
      <c r="X278" s="3"/>
      <c r="Y278" s="3"/>
      <c r="Z278" s="3"/>
    </row>
    <row r="279" ht="150.0" customHeight="1">
      <c r="A279" s="30">
        <v>266.0</v>
      </c>
      <c r="B279" s="31">
        <v>1.0</v>
      </c>
      <c r="C279" s="85" t="s">
        <v>671</v>
      </c>
      <c r="D279" s="104"/>
      <c r="E279" s="103" t="s">
        <v>672</v>
      </c>
      <c r="F279" s="101"/>
      <c r="G279" s="88" t="s">
        <v>673</v>
      </c>
      <c r="H279" s="34"/>
      <c r="I279" s="98">
        <v>2144.35</v>
      </c>
      <c r="J279" s="84"/>
      <c r="K279" s="89">
        <f t="shared" si="1"/>
        <v>3859.83</v>
      </c>
      <c r="L279" s="3" t="str">
        <f t="shared" si="2"/>
        <v/>
      </c>
      <c r="M279" s="3"/>
      <c r="N279" s="3"/>
      <c r="O279" s="3"/>
      <c r="P279" s="3"/>
      <c r="Q279" s="3"/>
      <c r="R279" s="3"/>
      <c r="S279" s="3"/>
      <c r="T279" s="3"/>
      <c r="U279" s="3"/>
      <c r="V279" s="3"/>
      <c r="W279" s="3"/>
      <c r="X279" s="3"/>
      <c r="Y279" s="3"/>
      <c r="Z279" s="3"/>
    </row>
    <row r="280" ht="150.0" customHeight="1">
      <c r="A280" s="30">
        <v>267.0</v>
      </c>
      <c r="B280" s="31">
        <v>1.0</v>
      </c>
      <c r="C280" s="85" t="s">
        <v>674</v>
      </c>
      <c r="D280" s="104"/>
      <c r="E280" s="103" t="s">
        <v>672</v>
      </c>
      <c r="F280" s="101"/>
      <c r="G280" s="88" t="s">
        <v>675</v>
      </c>
      <c r="H280" s="34"/>
      <c r="I280" s="98">
        <v>2924.35</v>
      </c>
      <c r="J280" s="84"/>
      <c r="K280" s="89">
        <f t="shared" si="1"/>
        <v>5263.83</v>
      </c>
      <c r="L280" s="3" t="str">
        <f t="shared" si="2"/>
        <v/>
      </c>
      <c r="M280" s="3"/>
      <c r="N280" s="3"/>
      <c r="O280" s="3"/>
      <c r="P280" s="3"/>
      <c r="Q280" s="3"/>
      <c r="R280" s="3"/>
      <c r="S280" s="3"/>
      <c r="T280" s="3"/>
      <c r="U280" s="3"/>
      <c r="V280" s="3"/>
      <c r="W280" s="3"/>
      <c r="X280" s="3"/>
      <c r="Y280" s="3"/>
      <c r="Z280" s="3"/>
    </row>
    <row r="281" ht="150.0" customHeight="1">
      <c r="A281" s="30">
        <v>268.0</v>
      </c>
      <c r="B281" s="31">
        <v>1.0</v>
      </c>
      <c r="C281" s="85" t="s">
        <v>676</v>
      </c>
      <c r="D281" s="104"/>
      <c r="E281" s="103" t="s">
        <v>672</v>
      </c>
      <c r="F281" s="101"/>
      <c r="G281" s="88" t="s">
        <v>677</v>
      </c>
      <c r="H281" s="34"/>
      <c r="I281" s="98">
        <v>3899.35</v>
      </c>
      <c r="J281" s="84"/>
      <c r="K281" s="89">
        <f t="shared" si="1"/>
        <v>7018.83</v>
      </c>
      <c r="L281" s="3" t="str">
        <f t="shared" si="2"/>
        <v/>
      </c>
      <c r="M281" s="3"/>
      <c r="N281" s="3"/>
      <c r="O281" s="3"/>
      <c r="P281" s="3"/>
      <c r="Q281" s="3"/>
      <c r="R281" s="3"/>
      <c r="S281" s="3"/>
      <c r="T281" s="3"/>
      <c r="U281" s="3"/>
      <c r="V281" s="3"/>
      <c r="W281" s="3"/>
      <c r="X281" s="3"/>
      <c r="Y281" s="3"/>
      <c r="Z281" s="3"/>
    </row>
    <row r="282" ht="150.0" customHeight="1">
      <c r="A282" s="30">
        <v>269.0</v>
      </c>
      <c r="B282" s="31">
        <v>1.0</v>
      </c>
      <c r="C282" s="85" t="s">
        <v>678</v>
      </c>
      <c r="D282" s="104"/>
      <c r="E282" s="103" t="s">
        <v>672</v>
      </c>
      <c r="F282" s="101"/>
      <c r="G282" s="88" t="s">
        <v>679</v>
      </c>
      <c r="H282" s="34"/>
      <c r="I282" s="98">
        <v>4809.35</v>
      </c>
      <c r="J282" s="84"/>
      <c r="K282" s="89">
        <f t="shared" si="1"/>
        <v>8656.83</v>
      </c>
      <c r="L282" s="3" t="str">
        <f t="shared" si="2"/>
        <v/>
      </c>
      <c r="M282" s="3"/>
      <c r="N282" s="3"/>
      <c r="O282" s="3"/>
      <c r="P282" s="3"/>
      <c r="Q282" s="3"/>
      <c r="R282" s="3"/>
      <c r="S282" s="3"/>
      <c r="T282" s="3"/>
      <c r="U282" s="3"/>
      <c r="V282" s="3"/>
      <c r="W282" s="3"/>
      <c r="X282" s="3"/>
      <c r="Y282" s="3"/>
      <c r="Z282" s="3"/>
    </row>
    <row r="283" ht="150.0" customHeight="1">
      <c r="A283" s="30">
        <v>270.0</v>
      </c>
      <c r="B283" s="31">
        <v>1.0</v>
      </c>
      <c r="C283" s="85" t="s">
        <v>680</v>
      </c>
      <c r="D283" s="104"/>
      <c r="E283" s="103" t="s">
        <v>681</v>
      </c>
      <c r="F283" s="101"/>
      <c r="G283" s="88" t="s">
        <v>673</v>
      </c>
      <c r="H283" s="34"/>
      <c r="I283" s="98">
        <v>2209.35</v>
      </c>
      <c r="J283" s="84"/>
      <c r="K283" s="89">
        <f t="shared" si="1"/>
        <v>3976.83</v>
      </c>
      <c r="L283" s="3" t="str">
        <f t="shared" si="2"/>
        <v/>
      </c>
      <c r="M283" s="3"/>
      <c r="N283" s="3"/>
      <c r="O283" s="3"/>
      <c r="P283" s="3"/>
      <c r="Q283" s="3"/>
      <c r="R283" s="3"/>
      <c r="S283" s="3"/>
      <c r="T283" s="3"/>
      <c r="U283" s="3"/>
      <c r="V283" s="3"/>
      <c r="W283" s="3"/>
      <c r="X283" s="3"/>
      <c r="Y283" s="3"/>
      <c r="Z283" s="3"/>
    </row>
    <row r="284" ht="150.0" customHeight="1">
      <c r="A284" s="30">
        <v>271.0</v>
      </c>
      <c r="B284" s="31">
        <v>1.0</v>
      </c>
      <c r="C284" s="85" t="s">
        <v>682</v>
      </c>
      <c r="D284" s="104"/>
      <c r="E284" s="103" t="s">
        <v>681</v>
      </c>
      <c r="F284" s="101"/>
      <c r="G284" s="88" t="s">
        <v>683</v>
      </c>
      <c r="H284" s="34"/>
      <c r="I284" s="98">
        <v>3054.35</v>
      </c>
      <c r="J284" s="84"/>
      <c r="K284" s="89">
        <f t="shared" si="1"/>
        <v>5497.83</v>
      </c>
      <c r="L284" s="3" t="str">
        <f t="shared" si="2"/>
        <v/>
      </c>
      <c r="M284" s="3"/>
      <c r="N284" s="3"/>
      <c r="O284" s="3"/>
      <c r="P284" s="3"/>
      <c r="Q284" s="3"/>
      <c r="R284" s="3"/>
      <c r="S284" s="3"/>
      <c r="T284" s="3"/>
      <c r="U284" s="3"/>
      <c r="V284" s="3"/>
      <c r="W284" s="3"/>
      <c r="X284" s="3"/>
      <c r="Y284" s="3"/>
      <c r="Z284" s="3"/>
    </row>
    <row r="285" ht="150.0" customHeight="1">
      <c r="A285" s="30">
        <v>272.0</v>
      </c>
      <c r="B285" s="31">
        <v>1.0</v>
      </c>
      <c r="C285" s="85" t="s">
        <v>684</v>
      </c>
      <c r="D285" s="104"/>
      <c r="E285" s="103" t="s">
        <v>681</v>
      </c>
      <c r="F285" s="101"/>
      <c r="G285" s="88" t="s">
        <v>685</v>
      </c>
      <c r="H285" s="34"/>
      <c r="I285" s="98">
        <v>4029.35</v>
      </c>
      <c r="J285" s="84"/>
      <c r="K285" s="89">
        <f t="shared" si="1"/>
        <v>7252.83</v>
      </c>
      <c r="L285" s="3" t="str">
        <f t="shared" si="2"/>
        <v/>
      </c>
      <c r="M285" s="3"/>
      <c r="N285" s="3"/>
      <c r="O285" s="3"/>
      <c r="P285" s="3"/>
      <c r="Q285" s="3"/>
      <c r="R285" s="3"/>
      <c r="S285" s="3"/>
      <c r="T285" s="3"/>
      <c r="U285" s="3"/>
      <c r="V285" s="3"/>
      <c r="W285" s="3"/>
      <c r="X285" s="3"/>
      <c r="Y285" s="3"/>
      <c r="Z285" s="3"/>
    </row>
    <row r="286" ht="150.0" customHeight="1">
      <c r="A286" s="30">
        <v>273.0</v>
      </c>
      <c r="B286" s="31">
        <v>1.0</v>
      </c>
      <c r="C286" s="85" t="s">
        <v>686</v>
      </c>
      <c r="D286" s="104"/>
      <c r="E286" s="103" t="s">
        <v>681</v>
      </c>
      <c r="F286" s="101"/>
      <c r="G286" s="88" t="s">
        <v>687</v>
      </c>
      <c r="H286" s="34"/>
      <c r="I286" s="98">
        <v>5004.35</v>
      </c>
      <c r="J286" s="84"/>
      <c r="K286" s="89">
        <f t="shared" si="1"/>
        <v>9007.83</v>
      </c>
      <c r="L286" s="3" t="str">
        <f t="shared" si="2"/>
        <v/>
      </c>
      <c r="M286" s="3"/>
      <c r="N286" s="3"/>
      <c r="O286" s="3"/>
      <c r="P286" s="3"/>
      <c r="Q286" s="3"/>
      <c r="R286" s="3"/>
      <c r="S286" s="3"/>
      <c r="T286" s="3"/>
      <c r="U286" s="3"/>
      <c r="V286" s="3"/>
      <c r="W286" s="3"/>
      <c r="X286" s="3"/>
      <c r="Y286" s="3"/>
      <c r="Z286" s="3"/>
    </row>
    <row r="287" ht="161.25" customHeight="1">
      <c r="A287" s="30">
        <v>274.0</v>
      </c>
      <c r="B287" s="31">
        <v>1.0</v>
      </c>
      <c r="C287" s="85" t="s">
        <v>688</v>
      </c>
      <c r="D287" s="104"/>
      <c r="E287" s="103" t="s">
        <v>689</v>
      </c>
      <c r="F287" s="101"/>
      <c r="G287" s="88" t="s">
        <v>673</v>
      </c>
      <c r="H287" s="34"/>
      <c r="I287" s="98">
        <v>2729.35</v>
      </c>
      <c r="J287" s="84"/>
      <c r="K287" s="89">
        <f t="shared" si="1"/>
        <v>4912.83</v>
      </c>
      <c r="L287" s="3" t="str">
        <f t="shared" si="2"/>
        <v/>
      </c>
      <c r="M287" s="3"/>
      <c r="N287" s="3"/>
      <c r="O287" s="3"/>
      <c r="P287" s="3"/>
      <c r="Q287" s="3"/>
      <c r="R287" s="3"/>
      <c r="S287" s="3"/>
      <c r="T287" s="3"/>
      <c r="U287" s="3"/>
      <c r="V287" s="3"/>
      <c r="W287" s="3"/>
      <c r="X287" s="3"/>
      <c r="Y287" s="3"/>
      <c r="Z287" s="3"/>
    </row>
    <row r="288" ht="161.25" customHeight="1">
      <c r="A288" s="30">
        <v>275.0</v>
      </c>
      <c r="B288" s="31">
        <v>1.0</v>
      </c>
      <c r="C288" s="85" t="s">
        <v>690</v>
      </c>
      <c r="D288" s="104"/>
      <c r="E288" s="103" t="s">
        <v>689</v>
      </c>
      <c r="F288" s="101"/>
      <c r="G288" s="88" t="s">
        <v>683</v>
      </c>
      <c r="H288" s="34"/>
      <c r="I288" s="98">
        <v>3834.35</v>
      </c>
      <c r="J288" s="84"/>
      <c r="K288" s="89">
        <f t="shared" si="1"/>
        <v>6901.83</v>
      </c>
      <c r="L288" s="3" t="str">
        <f t="shared" si="2"/>
        <v/>
      </c>
      <c r="M288" s="3"/>
      <c r="N288" s="3"/>
      <c r="O288" s="3"/>
      <c r="P288" s="3"/>
      <c r="Q288" s="3"/>
      <c r="R288" s="3"/>
      <c r="S288" s="3"/>
      <c r="T288" s="3"/>
      <c r="U288" s="3"/>
      <c r="V288" s="3"/>
      <c r="W288" s="3"/>
      <c r="X288" s="3"/>
      <c r="Y288" s="3"/>
      <c r="Z288" s="3"/>
    </row>
    <row r="289" ht="161.25" customHeight="1">
      <c r="A289" s="30">
        <v>276.0</v>
      </c>
      <c r="B289" s="31">
        <v>1.0</v>
      </c>
      <c r="C289" s="85" t="s">
        <v>691</v>
      </c>
      <c r="D289" s="104"/>
      <c r="E289" s="103" t="s">
        <v>689</v>
      </c>
      <c r="F289" s="101"/>
      <c r="G289" s="88" t="s">
        <v>685</v>
      </c>
      <c r="H289" s="34"/>
      <c r="I289" s="98">
        <v>5069.35</v>
      </c>
      <c r="J289" s="84"/>
      <c r="K289" s="89">
        <f t="shared" si="1"/>
        <v>9124.83</v>
      </c>
      <c r="L289" s="3" t="str">
        <f t="shared" si="2"/>
        <v/>
      </c>
      <c r="M289" s="3"/>
      <c r="N289" s="3"/>
      <c r="O289" s="3"/>
      <c r="P289" s="3"/>
      <c r="Q289" s="3"/>
      <c r="R289" s="3"/>
      <c r="S289" s="3"/>
      <c r="T289" s="3"/>
      <c r="U289" s="3"/>
      <c r="V289" s="3"/>
      <c r="W289" s="3"/>
      <c r="X289" s="3"/>
      <c r="Y289" s="3"/>
      <c r="Z289" s="3"/>
    </row>
    <row r="290" ht="161.25" customHeight="1">
      <c r="A290" s="30">
        <v>277.0</v>
      </c>
      <c r="B290" s="31">
        <v>1.0</v>
      </c>
      <c r="C290" s="85" t="s">
        <v>692</v>
      </c>
      <c r="D290" s="104"/>
      <c r="E290" s="103" t="s">
        <v>689</v>
      </c>
      <c r="F290" s="101"/>
      <c r="G290" s="88" t="s">
        <v>685</v>
      </c>
      <c r="H290" s="34"/>
      <c r="I290" s="98">
        <v>6239.35</v>
      </c>
      <c r="J290" s="84"/>
      <c r="K290" s="89">
        <f t="shared" si="1"/>
        <v>11230.83</v>
      </c>
      <c r="L290" s="3" t="str">
        <f t="shared" si="2"/>
        <v/>
      </c>
      <c r="M290" s="3"/>
      <c r="N290" s="3"/>
      <c r="O290" s="3"/>
      <c r="P290" s="3"/>
      <c r="Q290" s="3"/>
      <c r="R290" s="3"/>
      <c r="S290" s="3"/>
      <c r="T290" s="3"/>
      <c r="U290" s="3"/>
      <c r="V290" s="3"/>
      <c r="W290" s="3"/>
      <c r="X290" s="3"/>
      <c r="Y290" s="3"/>
      <c r="Z290" s="3"/>
    </row>
    <row r="291" ht="161.25" customHeight="1">
      <c r="A291" s="30">
        <v>278.0</v>
      </c>
      <c r="B291" s="31">
        <v>1.0</v>
      </c>
      <c r="C291" s="85" t="s">
        <v>693</v>
      </c>
      <c r="D291" s="104"/>
      <c r="E291" s="103" t="s">
        <v>694</v>
      </c>
      <c r="F291" s="101"/>
      <c r="G291" s="88" t="s">
        <v>695</v>
      </c>
      <c r="H291" s="34"/>
      <c r="I291" s="98">
        <v>1845.35</v>
      </c>
      <c r="J291" s="84"/>
      <c r="K291" s="89">
        <f t="shared" si="1"/>
        <v>3321.63</v>
      </c>
      <c r="L291" s="3" t="str">
        <f t="shared" si="2"/>
        <v/>
      </c>
      <c r="M291" s="3"/>
      <c r="N291" s="3"/>
      <c r="O291" s="3"/>
      <c r="P291" s="3"/>
      <c r="Q291" s="3"/>
      <c r="R291" s="3"/>
      <c r="S291" s="3"/>
      <c r="T291" s="3"/>
      <c r="U291" s="3"/>
      <c r="V291" s="3"/>
      <c r="W291" s="3"/>
      <c r="X291" s="3"/>
      <c r="Y291" s="3"/>
      <c r="Z291" s="3"/>
    </row>
    <row r="292" ht="161.25" customHeight="1">
      <c r="A292" s="30">
        <v>279.0</v>
      </c>
      <c r="B292" s="31">
        <v>1.0</v>
      </c>
      <c r="C292" s="85" t="s">
        <v>696</v>
      </c>
      <c r="D292" s="104"/>
      <c r="E292" s="103" t="s">
        <v>694</v>
      </c>
      <c r="F292" s="101"/>
      <c r="G292" s="88" t="s">
        <v>697</v>
      </c>
      <c r="H292" s="34"/>
      <c r="I292" s="98">
        <v>2495.35</v>
      </c>
      <c r="J292" s="84"/>
      <c r="K292" s="89">
        <f t="shared" si="1"/>
        <v>4491.63</v>
      </c>
      <c r="L292" s="3" t="str">
        <f t="shared" si="2"/>
        <v/>
      </c>
      <c r="M292" s="3"/>
      <c r="N292" s="3"/>
      <c r="O292" s="3"/>
      <c r="P292" s="3"/>
      <c r="Q292" s="3"/>
      <c r="R292" s="3"/>
      <c r="S292" s="3"/>
      <c r="T292" s="3"/>
      <c r="U292" s="3"/>
      <c r="V292" s="3"/>
      <c r="W292" s="3"/>
      <c r="X292" s="3"/>
      <c r="Y292" s="3"/>
      <c r="Z292" s="3"/>
    </row>
    <row r="293" ht="161.25" customHeight="1">
      <c r="A293" s="30">
        <v>280.0</v>
      </c>
      <c r="B293" s="31">
        <v>1.0</v>
      </c>
      <c r="C293" s="85" t="s">
        <v>698</v>
      </c>
      <c r="D293" s="104"/>
      <c r="E293" s="103" t="s">
        <v>694</v>
      </c>
      <c r="F293" s="101"/>
      <c r="G293" s="88" t="s">
        <v>699</v>
      </c>
      <c r="H293" s="34"/>
      <c r="I293" s="98">
        <v>3145.35</v>
      </c>
      <c r="J293" s="84"/>
      <c r="K293" s="89">
        <f t="shared" si="1"/>
        <v>5661.63</v>
      </c>
      <c r="L293" s="3" t="str">
        <f t="shared" si="2"/>
        <v/>
      </c>
      <c r="M293" s="3"/>
      <c r="N293" s="3"/>
      <c r="O293" s="3"/>
      <c r="P293" s="3"/>
      <c r="Q293" s="3"/>
      <c r="R293" s="3"/>
      <c r="S293" s="3"/>
      <c r="T293" s="3"/>
      <c r="U293" s="3"/>
      <c r="V293" s="3"/>
      <c r="W293" s="3"/>
      <c r="X293" s="3"/>
      <c r="Y293" s="3"/>
      <c r="Z293" s="3"/>
    </row>
    <row r="294" ht="14.25" customHeight="1">
      <c r="A294" s="49" t="s">
        <v>17</v>
      </c>
      <c r="B294" s="50"/>
      <c r="C294" s="50"/>
      <c r="D294" s="50"/>
      <c r="E294" s="50"/>
      <c r="F294" s="50"/>
      <c r="G294" s="50"/>
      <c r="H294" s="50"/>
      <c r="I294" s="50"/>
      <c r="J294" s="50"/>
      <c r="K294" s="22"/>
      <c r="L294" s="3" t="str">
        <f t="shared" si="2"/>
        <v/>
      </c>
      <c r="M294" s="3"/>
      <c r="N294" s="3"/>
      <c r="O294" s="3"/>
      <c r="P294" s="3"/>
      <c r="Q294" s="3"/>
      <c r="R294" s="3"/>
      <c r="S294" s="3"/>
      <c r="T294" s="3"/>
      <c r="U294" s="3"/>
      <c r="V294" s="3"/>
      <c r="W294" s="3"/>
      <c r="X294" s="3"/>
      <c r="Y294" s="3"/>
      <c r="Z294" s="3"/>
    </row>
    <row r="295" ht="14.25" customHeight="1">
      <c r="A295" s="3"/>
      <c r="B295" s="3"/>
      <c r="C295" s="3"/>
      <c r="D295" s="3"/>
      <c r="E295" s="3"/>
      <c r="F295" s="3"/>
      <c r="G295" s="3"/>
      <c r="H295" s="3"/>
      <c r="I295" s="55"/>
      <c r="J295" s="55"/>
      <c r="K295" s="55"/>
      <c r="L295" s="3"/>
      <c r="M295" s="3"/>
      <c r="N295" s="3"/>
      <c r="O295" s="3"/>
      <c r="P295" s="3"/>
      <c r="Q295" s="3"/>
      <c r="R295" s="3"/>
      <c r="S295" s="3"/>
      <c r="T295" s="3"/>
      <c r="U295" s="3"/>
      <c r="V295" s="3"/>
      <c r="W295" s="3"/>
      <c r="X295" s="3"/>
      <c r="Y295" s="3"/>
      <c r="Z295" s="3"/>
    </row>
    <row r="296" ht="14.25" customHeight="1">
      <c r="A296" s="3"/>
      <c r="B296" s="3"/>
      <c r="C296" s="3"/>
      <c r="D296" s="3"/>
      <c r="E296" s="3"/>
      <c r="F296" s="3"/>
      <c r="G296" s="3"/>
      <c r="H296" s="3"/>
      <c r="I296" s="55"/>
      <c r="J296" s="55"/>
      <c r="K296" s="55"/>
      <c r="L296" s="3"/>
      <c r="M296" s="3"/>
      <c r="N296" s="3"/>
      <c r="O296" s="3"/>
      <c r="P296" s="3"/>
      <c r="Q296" s="3"/>
      <c r="R296" s="3"/>
      <c r="S296" s="3"/>
      <c r="T296" s="3"/>
      <c r="U296" s="3"/>
      <c r="V296" s="3"/>
      <c r="W296" s="3"/>
      <c r="X296" s="3"/>
      <c r="Y296" s="3"/>
      <c r="Z296" s="3"/>
    </row>
    <row r="297" ht="15.0" customHeight="1">
      <c r="A297" s="3"/>
      <c r="B297" s="3"/>
      <c r="C297" s="3"/>
      <c r="D297" s="3"/>
      <c r="E297" s="3"/>
      <c r="F297" s="3"/>
      <c r="G297" s="3"/>
      <c r="H297" s="3"/>
      <c r="I297" s="55"/>
      <c r="J297" s="55"/>
      <c r="K297" s="55"/>
      <c r="L297" s="3"/>
      <c r="M297" s="3"/>
      <c r="N297" s="3"/>
      <c r="O297" s="3"/>
      <c r="P297" s="3"/>
      <c r="Q297" s="3"/>
      <c r="R297" s="3"/>
      <c r="S297" s="3"/>
      <c r="T297" s="3"/>
      <c r="U297" s="3"/>
      <c r="V297" s="3"/>
      <c r="W297" s="3"/>
      <c r="X297" s="3"/>
      <c r="Y297" s="3"/>
      <c r="Z297" s="3"/>
    </row>
    <row r="298" ht="14.25" customHeight="1">
      <c r="A298" s="3"/>
      <c r="B298" s="3"/>
      <c r="C298" s="3"/>
      <c r="D298" s="3"/>
      <c r="E298" s="3"/>
      <c r="F298" s="3"/>
      <c r="G298" s="3"/>
      <c r="H298" s="3"/>
      <c r="I298" s="55"/>
      <c r="J298" s="55"/>
      <c r="K298" s="55"/>
      <c r="L298" s="3"/>
      <c r="M298" s="3"/>
      <c r="N298" s="3"/>
      <c r="O298" s="3"/>
      <c r="P298" s="3"/>
      <c r="Q298" s="3"/>
      <c r="R298" s="3"/>
      <c r="S298" s="3"/>
      <c r="T298" s="3"/>
      <c r="U298" s="3"/>
      <c r="V298" s="3"/>
      <c r="W298" s="3"/>
      <c r="X298" s="3"/>
      <c r="Y298" s="3"/>
      <c r="Z298" s="3"/>
    </row>
    <row r="299" ht="14.25" customHeight="1">
      <c r="A299" s="3"/>
      <c r="B299" s="3"/>
      <c r="C299" s="3"/>
      <c r="D299" s="3"/>
      <c r="E299" s="3"/>
      <c r="F299" s="3"/>
      <c r="G299" s="3"/>
      <c r="H299" s="3"/>
      <c r="I299" s="55"/>
      <c r="J299" s="55"/>
      <c r="K299" s="55"/>
      <c r="L299" s="3"/>
      <c r="M299" s="3"/>
      <c r="N299" s="3"/>
      <c r="O299" s="3"/>
      <c r="P299" s="3"/>
      <c r="Q299" s="3"/>
      <c r="R299" s="3"/>
      <c r="S299" s="3"/>
      <c r="T299" s="3"/>
      <c r="U299" s="3"/>
      <c r="V299" s="3"/>
      <c r="W299" s="3"/>
      <c r="X299" s="3"/>
      <c r="Y299" s="3"/>
      <c r="Z299" s="3"/>
    </row>
    <row r="300" ht="14.25" customHeight="1">
      <c r="A300" s="3"/>
      <c r="B300" s="3"/>
      <c r="C300" s="3"/>
      <c r="D300" s="3"/>
      <c r="E300" s="3"/>
      <c r="F300" s="3"/>
      <c r="G300" s="3"/>
      <c r="H300" s="3"/>
      <c r="I300" s="55"/>
      <c r="J300" s="55"/>
      <c r="K300" s="55"/>
      <c r="L300" s="3"/>
      <c r="M300" s="3"/>
      <c r="N300" s="3"/>
      <c r="O300" s="3"/>
      <c r="P300" s="3"/>
      <c r="Q300" s="3"/>
      <c r="R300" s="3"/>
      <c r="S300" s="3"/>
      <c r="T300" s="3"/>
      <c r="U300" s="3"/>
      <c r="V300" s="3"/>
      <c r="W300" s="3"/>
      <c r="X300" s="3"/>
      <c r="Y300" s="3"/>
      <c r="Z300" s="3"/>
    </row>
    <row r="301" ht="14.25" customHeight="1">
      <c r="A301" s="3"/>
      <c r="B301" s="3"/>
      <c r="C301" s="3"/>
      <c r="D301" s="3"/>
      <c r="E301" s="3"/>
      <c r="F301" s="3"/>
      <c r="G301" s="3"/>
      <c r="H301" s="3"/>
      <c r="I301" s="55"/>
      <c r="J301" s="55"/>
      <c r="K301" s="55"/>
      <c r="L301" s="3"/>
      <c r="M301" s="3"/>
      <c r="N301" s="3"/>
      <c r="O301" s="3"/>
      <c r="P301" s="3"/>
      <c r="Q301" s="3"/>
      <c r="R301" s="3"/>
      <c r="S301" s="3"/>
      <c r="T301" s="3"/>
      <c r="U301" s="3"/>
      <c r="V301" s="3"/>
      <c r="W301" s="3"/>
      <c r="X301" s="3"/>
      <c r="Y301" s="3"/>
      <c r="Z301" s="3"/>
    </row>
    <row r="302" ht="14.25" customHeight="1">
      <c r="A302" s="3"/>
      <c r="B302" s="3"/>
      <c r="C302" s="3"/>
      <c r="D302" s="3"/>
      <c r="E302" s="3"/>
      <c r="F302" s="3"/>
      <c r="G302" s="3"/>
      <c r="H302" s="3"/>
      <c r="I302" s="55"/>
      <c r="J302" s="55"/>
      <c r="K302" s="55"/>
      <c r="L302" s="3"/>
      <c r="M302" s="3"/>
      <c r="N302" s="3"/>
      <c r="O302" s="3"/>
      <c r="P302" s="3"/>
      <c r="Q302" s="3"/>
      <c r="R302" s="3"/>
      <c r="S302" s="3"/>
      <c r="T302" s="3"/>
      <c r="U302" s="3"/>
      <c r="V302" s="3"/>
      <c r="W302" s="3"/>
      <c r="X302" s="3"/>
      <c r="Y302" s="3"/>
      <c r="Z302" s="3"/>
    </row>
    <row r="303" ht="15.0" customHeight="1">
      <c r="A303" s="3"/>
      <c r="B303" s="3"/>
      <c r="C303" s="3"/>
      <c r="D303" s="3"/>
      <c r="E303" s="3"/>
      <c r="F303" s="3"/>
      <c r="G303" s="3"/>
      <c r="H303" s="3"/>
      <c r="I303" s="55"/>
      <c r="J303" s="55"/>
      <c r="K303" s="55"/>
      <c r="L303" s="3"/>
      <c r="M303" s="3"/>
      <c r="N303" s="3"/>
      <c r="O303" s="3"/>
      <c r="P303" s="3"/>
      <c r="Q303" s="3"/>
      <c r="R303" s="3"/>
      <c r="S303" s="3"/>
      <c r="T303" s="3"/>
      <c r="U303" s="3"/>
      <c r="V303" s="3"/>
      <c r="W303" s="3"/>
      <c r="X303" s="3"/>
      <c r="Y303" s="3"/>
      <c r="Z303" s="3"/>
    </row>
    <row r="304" ht="14.25" customHeight="1">
      <c r="A304" s="3"/>
      <c r="B304" s="3"/>
      <c r="C304" s="3"/>
      <c r="D304" s="3"/>
      <c r="E304" s="3"/>
      <c r="F304" s="3"/>
      <c r="G304" s="3"/>
      <c r="H304" s="3"/>
      <c r="I304" s="55"/>
      <c r="J304" s="55"/>
      <c r="K304" s="55"/>
      <c r="L304" s="3"/>
      <c r="M304" s="3"/>
      <c r="N304" s="3"/>
      <c r="O304" s="3"/>
      <c r="P304" s="3"/>
      <c r="Q304" s="3"/>
      <c r="R304" s="3"/>
      <c r="S304" s="3"/>
      <c r="T304" s="3"/>
      <c r="U304" s="3"/>
      <c r="V304" s="3"/>
      <c r="W304" s="3"/>
      <c r="X304" s="3"/>
      <c r="Y304" s="3"/>
      <c r="Z304" s="3"/>
    </row>
    <row r="305" ht="14.25" customHeight="1">
      <c r="A305" s="3"/>
      <c r="B305" s="3"/>
      <c r="C305" s="3"/>
      <c r="D305" s="3"/>
      <c r="E305" s="3"/>
      <c r="F305" s="3"/>
      <c r="G305" s="3"/>
      <c r="H305" s="3"/>
      <c r="I305" s="55"/>
      <c r="J305" s="55"/>
      <c r="K305" s="55"/>
      <c r="L305" s="3"/>
      <c r="M305" s="3"/>
      <c r="N305" s="3"/>
      <c r="O305" s="3"/>
      <c r="P305" s="3"/>
      <c r="Q305" s="3"/>
      <c r="R305" s="3"/>
      <c r="S305" s="3"/>
      <c r="T305" s="3"/>
      <c r="U305" s="3"/>
      <c r="V305" s="3"/>
      <c r="W305" s="3"/>
      <c r="X305" s="3"/>
      <c r="Y305" s="3"/>
      <c r="Z305" s="3"/>
    </row>
    <row r="306" ht="14.25" customHeight="1">
      <c r="A306" s="3"/>
      <c r="B306" s="3"/>
      <c r="C306" s="3"/>
      <c r="D306" s="3"/>
      <c r="E306" s="3"/>
      <c r="F306" s="3"/>
      <c r="G306" s="3"/>
      <c r="H306" s="3"/>
      <c r="I306" s="55"/>
      <c r="J306" s="55"/>
      <c r="K306" s="55"/>
      <c r="L306" s="3"/>
      <c r="M306" s="3"/>
      <c r="N306" s="3"/>
      <c r="O306" s="3"/>
      <c r="P306" s="3"/>
      <c r="Q306" s="3"/>
      <c r="R306" s="3"/>
      <c r="S306" s="3"/>
      <c r="T306" s="3"/>
      <c r="U306" s="3"/>
      <c r="V306" s="3"/>
      <c r="W306" s="3"/>
      <c r="X306" s="3"/>
      <c r="Y306" s="3"/>
      <c r="Z306" s="3"/>
    </row>
    <row r="307" ht="14.25" customHeight="1">
      <c r="A307" s="3"/>
      <c r="B307" s="3"/>
      <c r="C307" s="3"/>
      <c r="D307" s="3"/>
      <c r="E307" s="3"/>
      <c r="F307" s="3"/>
      <c r="G307" s="3"/>
      <c r="H307" s="3"/>
      <c r="I307" s="55"/>
      <c r="J307" s="55"/>
      <c r="K307" s="55"/>
      <c r="L307" s="3"/>
      <c r="M307" s="3"/>
      <c r="N307" s="3"/>
      <c r="O307" s="3"/>
      <c r="P307" s="3"/>
      <c r="Q307" s="3"/>
      <c r="R307" s="3"/>
      <c r="S307" s="3"/>
      <c r="T307" s="3"/>
      <c r="U307" s="3"/>
      <c r="V307" s="3"/>
      <c r="W307" s="3"/>
      <c r="X307" s="3"/>
      <c r="Y307" s="3"/>
      <c r="Z307" s="3"/>
    </row>
    <row r="308" ht="14.25" customHeight="1">
      <c r="A308" s="3"/>
      <c r="B308" s="3"/>
      <c r="C308" s="3"/>
      <c r="D308" s="3"/>
      <c r="E308" s="3"/>
      <c r="F308" s="3"/>
      <c r="G308" s="3"/>
      <c r="H308" s="3"/>
      <c r="I308" s="55"/>
      <c r="J308" s="55"/>
      <c r="K308" s="55"/>
      <c r="L308" s="3"/>
      <c r="M308" s="3"/>
      <c r="N308" s="3"/>
      <c r="O308" s="3"/>
      <c r="P308" s="3"/>
      <c r="Q308" s="3"/>
      <c r="R308" s="3"/>
      <c r="S308" s="3"/>
      <c r="T308" s="3"/>
      <c r="U308" s="3"/>
      <c r="V308" s="3"/>
      <c r="W308" s="3"/>
      <c r="X308" s="3"/>
      <c r="Y308" s="3"/>
      <c r="Z308" s="3"/>
    </row>
    <row r="309" ht="15.0" customHeight="1">
      <c r="A309" s="3"/>
      <c r="B309" s="3"/>
      <c r="C309" s="3"/>
      <c r="D309" s="3"/>
      <c r="E309" s="3"/>
      <c r="F309" s="3"/>
      <c r="G309" s="3"/>
      <c r="H309" s="3"/>
      <c r="I309" s="55"/>
      <c r="J309" s="55"/>
      <c r="K309" s="55"/>
      <c r="L309" s="3"/>
      <c r="M309" s="3"/>
      <c r="N309" s="3"/>
      <c r="O309" s="3"/>
      <c r="P309" s="3"/>
      <c r="Q309" s="3"/>
      <c r="R309" s="3"/>
      <c r="S309" s="3"/>
      <c r="T309" s="3"/>
      <c r="U309" s="3"/>
      <c r="V309" s="3"/>
      <c r="W309" s="3"/>
      <c r="X309" s="3"/>
      <c r="Y309" s="3"/>
      <c r="Z309" s="3"/>
    </row>
    <row r="310" ht="14.25" customHeight="1">
      <c r="A310" s="3"/>
      <c r="B310" s="3"/>
      <c r="C310" s="3"/>
      <c r="D310" s="3"/>
      <c r="E310" s="3"/>
      <c r="F310" s="3"/>
      <c r="G310" s="3"/>
      <c r="H310" s="3"/>
      <c r="I310" s="55"/>
      <c r="J310" s="55"/>
      <c r="K310" s="55"/>
      <c r="L310" s="3"/>
      <c r="M310" s="3"/>
      <c r="N310" s="3"/>
      <c r="O310" s="3"/>
      <c r="P310" s="3"/>
      <c r="Q310" s="3"/>
      <c r="R310" s="3"/>
      <c r="S310" s="3"/>
      <c r="T310" s="3"/>
      <c r="U310" s="3"/>
      <c r="V310" s="3"/>
      <c r="W310" s="3"/>
      <c r="X310" s="3"/>
      <c r="Y310" s="3"/>
      <c r="Z310" s="3"/>
    </row>
    <row r="311" ht="14.25" customHeight="1">
      <c r="A311" s="3"/>
      <c r="B311" s="3"/>
      <c r="C311" s="3"/>
      <c r="D311" s="3"/>
      <c r="E311" s="3"/>
      <c r="F311" s="3"/>
      <c r="G311" s="3"/>
      <c r="H311" s="3"/>
      <c r="I311" s="55"/>
      <c r="J311" s="55"/>
      <c r="K311" s="55"/>
      <c r="L311" s="3"/>
      <c r="M311" s="3"/>
      <c r="N311" s="3"/>
      <c r="O311" s="3"/>
      <c r="P311" s="3"/>
      <c r="Q311" s="3"/>
      <c r="R311" s="3"/>
      <c r="S311" s="3"/>
      <c r="T311" s="3"/>
      <c r="U311" s="3"/>
      <c r="V311" s="3"/>
      <c r="W311" s="3"/>
      <c r="X311" s="3"/>
      <c r="Y311" s="3"/>
      <c r="Z311" s="3"/>
    </row>
    <row r="312" ht="14.25" customHeight="1">
      <c r="A312" s="3"/>
      <c r="B312" s="3"/>
      <c r="C312" s="3"/>
      <c r="D312" s="3"/>
      <c r="E312" s="3"/>
      <c r="F312" s="3"/>
      <c r="G312" s="3"/>
      <c r="H312" s="3"/>
      <c r="I312" s="55"/>
      <c r="J312" s="55"/>
      <c r="K312" s="55"/>
      <c r="L312" s="3"/>
      <c r="M312" s="3"/>
      <c r="N312" s="3"/>
      <c r="O312" s="3"/>
      <c r="P312" s="3"/>
      <c r="Q312" s="3"/>
      <c r="R312" s="3"/>
      <c r="S312" s="3"/>
      <c r="T312" s="3"/>
      <c r="U312" s="3"/>
      <c r="V312" s="3"/>
      <c r="W312" s="3"/>
      <c r="X312" s="3"/>
      <c r="Y312" s="3"/>
      <c r="Z312" s="3"/>
    </row>
    <row r="313" ht="14.25" customHeight="1">
      <c r="A313" s="3"/>
      <c r="B313" s="3"/>
      <c r="C313" s="3"/>
      <c r="D313" s="3"/>
      <c r="E313" s="3"/>
      <c r="F313" s="3"/>
      <c r="G313" s="3"/>
      <c r="H313" s="3"/>
      <c r="I313" s="55"/>
      <c r="J313" s="55"/>
      <c r="K313" s="55"/>
      <c r="L313" s="3"/>
      <c r="M313" s="3"/>
      <c r="N313" s="3"/>
      <c r="O313" s="3"/>
      <c r="P313" s="3"/>
      <c r="Q313" s="3"/>
      <c r="R313" s="3"/>
      <c r="S313" s="3"/>
      <c r="T313" s="3"/>
      <c r="U313" s="3"/>
      <c r="V313" s="3"/>
      <c r="W313" s="3"/>
      <c r="X313" s="3"/>
      <c r="Y313" s="3"/>
      <c r="Z313" s="3"/>
    </row>
    <row r="314" ht="14.25" customHeight="1">
      <c r="A314" s="3"/>
      <c r="B314" s="3"/>
      <c r="C314" s="3"/>
      <c r="D314" s="3"/>
      <c r="E314" s="3"/>
      <c r="F314" s="3"/>
      <c r="G314" s="3"/>
      <c r="H314" s="3"/>
      <c r="I314" s="55"/>
      <c r="J314" s="55"/>
      <c r="K314" s="55"/>
      <c r="L314" s="3"/>
      <c r="M314" s="3"/>
      <c r="N314" s="3"/>
      <c r="O314" s="3"/>
      <c r="P314" s="3"/>
      <c r="Q314" s="3"/>
      <c r="R314" s="3"/>
      <c r="S314" s="3"/>
      <c r="T314" s="3"/>
      <c r="U314" s="3"/>
      <c r="V314" s="3"/>
      <c r="W314" s="3"/>
      <c r="X314" s="3"/>
      <c r="Y314" s="3"/>
      <c r="Z314" s="3"/>
    </row>
    <row r="315" ht="15.0" customHeight="1">
      <c r="A315" s="3"/>
      <c r="B315" s="3"/>
      <c r="C315" s="3"/>
      <c r="D315" s="3"/>
      <c r="E315" s="3"/>
      <c r="F315" s="3"/>
      <c r="G315" s="3"/>
      <c r="H315" s="3"/>
      <c r="I315" s="55"/>
      <c r="J315" s="55"/>
      <c r="K315" s="55"/>
      <c r="L315" s="3"/>
      <c r="M315" s="3"/>
      <c r="N315" s="3"/>
      <c r="O315" s="3"/>
      <c r="P315" s="3"/>
      <c r="Q315" s="3"/>
      <c r="R315" s="3"/>
      <c r="S315" s="3"/>
      <c r="T315" s="3"/>
      <c r="U315" s="3"/>
      <c r="V315" s="3"/>
      <c r="W315" s="3"/>
      <c r="X315" s="3"/>
      <c r="Y315" s="3"/>
      <c r="Z315" s="3"/>
    </row>
    <row r="316" ht="14.25" customHeight="1">
      <c r="A316" s="3"/>
      <c r="B316" s="3"/>
      <c r="C316" s="3"/>
      <c r="D316" s="3"/>
      <c r="E316" s="3"/>
      <c r="F316" s="3"/>
      <c r="G316" s="3"/>
      <c r="H316" s="3"/>
      <c r="I316" s="55"/>
      <c r="J316" s="55"/>
      <c r="K316" s="55"/>
      <c r="L316" s="3"/>
      <c r="M316" s="3"/>
      <c r="N316" s="3"/>
      <c r="O316" s="3"/>
      <c r="P316" s="3"/>
      <c r="Q316" s="3"/>
      <c r="R316" s="3"/>
      <c r="S316" s="3"/>
      <c r="T316" s="3"/>
      <c r="U316" s="3"/>
      <c r="V316" s="3"/>
      <c r="W316" s="3"/>
      <c r="X316" s="3"/>
      <c r="Y316" s="3"/>
      <c r="Z316" s="3"/>
    </row>
    <row r="317" ht="15.0" customHeight="1">
      <c r="A317" s="3"/>
      <c r="B317" s="3"/>
      <c r="C317" s="3"/>
      <c r="D317" s="3"/>
      <c r="E317" s="3"/>
      <c r="F317" s="3"/>
      <c r="G317" s="3"/>
      <c r="H317" s="3"/>
      <c r="I317" s="55"/>
      <c r="J317" s="55"/>
      <c r="K317" s="55"/>
      <c r="L317" s="3"/>
      <c r="M317" s="3"/>
      <c r="N317" s="3"/>
      <c r="O317" s="3"/>
      <c r="P317" s="3"/>
      <c r="Q317" s="3"/>
      <c r="R317" s="3"/>
      <c r="S317" s="3"/>
      <c r="T317" s="3"/>
      <c r="U317" s="3"/>
      <c r="V317" s="3"/>
      <c r="W317" s="3"/>
      <c r="X317" s="3"/>
      <c r="Y317" s="3"/>
      <c r="Z317" s="3"/>
    </row>
    <row r="318" ht="14.25" customHeight="1">
      <c r="A318" s="3"/>
      <c r="B318" s="3"/>
      <c r="C318" s="3"/>
      <c r="D318" s="3"/>
      <c r="E318" s="3"/>
      <c r="F318" s="3"/>
      <c r="G318" s="3"/>
      <c r="H318" s="3"/>
      <c r="I318" s="55"/>
      <c r="J318" s="55"/>
      <c r="K318" s="55"/>
      <c r="L318" s="3"/>
      <c r="M318" s="3"/>
      <c r="N318" s="3"/>
      <c r="O318" s="3"/>
      <c r="P318" s="3"/>
      <c r="Q318" s="3"/>
      <c r="R318" s="3"/>
      <c r="S318" s="3"/>
      <c r="T318" s="3"/>
      <c r="U318" s="3"/>
      <c r="V318" s="3"/>
      <c r="W318" s="3"/>
      <c r="X318" s="3"/>
      <c r="Y318" s="3"/>
      <c r="Z318" s="3"/>
    </row>
    <row r="319" ht="14.25" customHeight="1">
      <c r="A319" s="3"/>
      <c r="B319" s="3"/>
      <c r="C319" s="3"/>
      <c r="D319" s="3"/>
      <c r="E319" s="3"/>
      <c r="F319" s="3"/>
      <c r="G319" s="3"/>
      <c r="H319" s="3"/>
      <c r="I319" s="55"/>
      <c r="J319" s="55"/>
      <c r="K319" s="55"/>
      <c r="L319" s="3"/>
      <c r="M319" s="3"/>
      <c r="N319" s="3"/>
      <c r="O319" s="3"/>
      <c r="P319" s="3"/>
      <c r="Q319" s="3"/>
      <c r="R319" s="3"/>
      <c r="S319" s="3"/>
      <c r="T319" s="3"/>
      <c r="U319" s="3"/>
      <c r="V319" s="3"/>
      <c r="W319" s="3"/>
      <c r="X319" s="3"/>
      <c r="Y319" s="3"/>
      <c r="Z319" s="3"/>
    </row>
    <row r="320" ht="14.25" customHeight="1">
      <c r="A320" s="3"/>
      <c r="B320" s="3"/>
      <c r="C320" s="3"/>
      <c r="D320" s="3"/>
      <c r="E320" s="3"/>
      <c r="F320" s="3"/>
      <c r="G320" s="3"/>
      <c r="H320" s="3"/>
      <c r="I320" s="55"/>
      <c r="J320" s="55"/>
      <c r="K320" s="55"/>
      <c r="L320" s="3"/>
      <c r="M320" s="3"/>
      <c r="N320" s="3"/>
      <c r="O320" s="3"/>
      <c r="P320" s="3"/>
      <c r="Q320" s="3"/>
      <c r="R320" s="3"/>
      <c r="S320" s="3"/>
      <c r="T320" s="3"/>
      <c r="U320" s="3"/>
      <c r="V320" s="3"/>
      <c r="W320" s="3"/>
      <c r="X320" s="3"/>
      <c r="Y320" s="3"/>
      <c r="Z320" s="3"/>
    </row>
    <row r="321" ht="14.25" customHeight="1">
      <c r="A321" s="3"/>
      <c r="B321" s="3"/>
      <c r="C321" s="3"/>
      <c r="D321" s="3"/>
      <c r="E321" s="3"/>
      <c r="F321" s="3"/>
      <c r="G321" s="3"/>
      <c r="H321" s="3"/>
      <c r="I321" s="55"/>
      <c r="J321" s="55"/>
      <c r="K321" s="55"/>
      <c r="L321" s="3"/>
      <c r="M321" s="3"/>
      <c r="N321" s="3"/>
      <c r="O321" s="3"/>
      <c r="P321" s="3"/>
      <c r="Q321" s="3"/>
      <c r="R321" s="3"/>
      <c r="S321" s="3"/>
      <c r="T321" s="3"/>
      <c r="U321" s="3"/>
      <c r="V321" s="3"/>
      <c r="W321" s="3"/>
      <c r="X321" s="3"/>
      <c r="Y321" s="3"/>
      <c r="Z321" s="3"/>
    </row>
    <row r="322" ht="14.25" customHeight="1">
      <c r="A322" s="3"/>
      <c r="B322" s="3"/>
      <c r="C322" s="3"/>
      <c r="D322" s="3"/>
      <c r="E322" s="3"/>
      <c r="F322" s="3"/>
      <c r="G322" s="3"/>
      <c r="H322" s="3"/>
      <c r="I322" s="55"/>
      <c r="J322" s="55"/>
      <c r="K322" s="55"/>
      <c r="L322" s="3"/>
      <c r="M322" s="3"/>
      <c r="N322" s="3"/>
      <c r="O322" s="3"/>
      <c r="P322" s="3"/>
      <c r="Q322" s="3"/>
      <c r="R322" s="3"/>
      <c r="S322" s="3"/>
      <c r="T322" s="3"/>
      <c r="U322" s="3"/>
      <c r="V322" s="3"/>
      <c r="W322" s="3"/>
      <c r="X322" s="3"/>
      <c r="Y322" s="3"/>
      <c r="Z322" s="3"/>
    </row>
    <row r="323" ht="15.0" customHeight="1">
      <c r="A323" s="3"/>
      <c r="B323" s="3"/>
      <c r="C323" s="3"/>
      <c r="D323" s="3"/>
      <c r="E323" s="3"/>
      <c r="F323" s="3"/>
      <c r="G323" s="3"/>
      <c r="H323" s="3"/>
      <c r="I323" s="55"/>
      <c r="J323" s="55"/>
      <c r="K323" s="55"/>
      <c r="L323" s="3"/>
      <c r="M323" s="3"/>
      <c r="N323" s="3"/>
      <c r="O323" s="3"/>
      <c r="P323" s="3"/>
      <c r="Q323" s="3"/>
      <c r="R323" s="3"/>
      <c r="S323" s="3"/>
      <c r="T323" s="3"/>
      <c r="U323" s="3"/>
      <c r="V323" s="3"/>
      <c r="W323" s="3"/>
      <c r="X323" s="3"/>
      <c r="Y323" s="3"/>
      <c r="Z323" s="3"/>
    </row>
    <row r="324" ht="14.25" customHeight="1">
      <c r="A324" s="3"/>
      <c r="B324" s="3"/>
      <c r="C324" s="3"/>
      <c r="D324" s="3"/>
      <c r="E324" s="3"/>
      <c r="F324" s="3"/>
      <c r="G324" s="3"/>
      <c r="H324" s="3"/>
      <c r="I324" s="55"/>
      <c r="J324" s="55"/>
      <c r="K324" s="55"/>
      <c r="L324" s="3"/>
      <c r="M324" s="3"/>
      <c r="N324" s="3"/>
      <c r="O324" s="3"/>
      <c r="P324" s="3"/>
      <c r="Q324" s="3"/>
      <c r="R324" s="3"/>
      <c r="S324" s="3"/>
      <c r="T324" s="3"/>
      <c r="U324" s="3"/>
      <c r="V324" s="3"/>
      <c r="W324" s="3"/>
      <c r="X324" s="3"/>
      <c r="Y324" s="3"/>
      <c r="Z324" s="3"/>
    </row>
    <row r="325" ht="14.25" customHeight="1">
      <c r="A325" s="3"/>
      <c r="B325" s="3"/>
      <c r="C325" s="3"/>
      <c r="D325" s="3"/>
      <c r="E325" s="3"/>
      <c r="F325" s="3"/>
      <c r="G325" s="3"/>
      <c r="H325" s="3"/>
      <c r="I325" s="55"/>
      <c r="J325" s="55"/>
      <c r="K325" s="55"/>
      <c r="L325" s="3"/>
      <c r="M325" s="3"/>
      <c r="N325" s="3"/>
      <c r="O325" s="3"/>
      <c r="P325" s="3"/>
      <c r="Q325" s="3"/>
      <c r="R325" s="3"/>
      <c r="S325" s="3"/>
      <c r="T325" s="3"/>
      <c r="U325" s="3"/>
      <c r="V325" s="3"/>
      <c r="W325" s="3"/>
      <c r="X325" s="3"/>
      <c r="Y325" s="3"/>
      <c r="Z325" s="3"/>
    </row>
    <row r="326" ht="14.25" customHeight="1">
      <c r="A326" s="3"/>
      <c r="B326" s="3"/>
      <c r="C326" s="3"/>
      <c r="D326" s="3"/>
      <c r="E326" s="3"/>
      <c r="F326" s="3"/>
      <c r="G326" s="3"/>
      <c r="H326" s="3"/>
      <c r="I326" s="55"/>
      <c r="J326" s="55"/>
      <c r="K326" s="55"/>
      <c r="L326" s="3"/>
      <c r="M326" s="3"/>
      <c r="N326" s="3"/>
      <c r="O326" s="3"/>
      <c r="P326" s="3"/>
      <c r="Q326" s="3"/>
      <c r="R326" s="3"/>
      <c r="S326" s="3"/>
      <c r="T326" s="3"/>
      <c r="U326" s="3"/>
      <c r="V326" s="3"/>
      <c r="W326" s="3"/>
      <c r="X326" s="3"/>
      <c r="Y326" s="3"/>
      <c r="Z326" s="3"/>
    </row>
    <row r="327" ht="14.25" customHeight="1">
      <c r="A327" s="3"/>
      <c r="B327" s="3"/>
      <c r="C327" s="3"/>
      <c r="D327" s="3"/>
      <c r="E327" s="3"/>
      <c r="F327" s="3"/>
      <c r="G327" s="3"/>
      <c r="H327" s="3"/>
      <c r="I327" s="55"/>
      <c r="J327" s="55"/>
      <c r="K327" s="55"/>
      <c r="L327" s="3"/>
      <c r="M327" s="3"/>
      <c r="N327" s="3"/>
      <c r="O327" s="3"/>
      <c r="P327" s="3"/>
      <c r="Q327" s="3"/>
      <c r="R327" s="3"/>
      <c r="S327" s="3"/>
      <c r="T327" s="3"/>
      <c r="U327" s="3"/>
      <c r="V327" s="3"/>
      <c r="W327" s="3"/>
      <c r="X327" s="3"/>
      <c r="Y327" s="3"/>
      <c r="Z327" s="3"/>
    </row>
    <row r="328" ht="14.25" customHeight="1">
      <c r="A328" s="3"/>
      <c r="B328" s="3"/>
      <c r="C328" s="3"/>
      <c r="D328" s="3"/>
      <c r="E328" s="3"/>
      <c r="F328" s="3"/>
      <c r="G328" s="3"/>
      <c r="H328" s="3"/>
      <c r="I328" s="55"/>
      <c r="J328" s="55"/>
      <c r="K328" s="55"/>
      <c r="L328" s="3"/>
      <c r="M328" s="3"/>
      <c r="N328" s="3"/>
      <c r="O328" s="3"/>
      <c r="P328" s="3"/>
      <c r="Q328" s="3"/>
      <c r="R328" s="3"/>
      <c r="S328" s="3"/>
      <c r="T328" s="3"/>
      <c r="U328" s="3"/>
      <c r="V328" s="3"/>
      <c r="W328" s="3"/>
      <c r="X328" s="3"/>
      <c r="Y328" s="3"/>
      <c r="Z328" s="3"/>
    </row>
    <row r="329" ht="15.0" customHeight="1">
      <c r="A329" s="3"/>
      <c r="B329" s="3"/>
      <c r="C329" s="3"/>
      <c r="D329" s="3"/>
      <c r="E329" s="3"/>
      <c r="F329" s="3"/>
      <c r="G329" s="3"/>
      <c r="H329" s="3"/>
      <c r="I329" s="55"/>
      <c r="J329" s="55"/>
      <c r="K329" s="55"/>
      <c r="L329" s="3"/>
      <c r="M329" s="3"/>
      <c r="N329" s="3"/>
      <c r="O329" s="3"/>
      <c r="P329" s="3"/>
      <c r="Q329" s="3"/>
      <c r="R329" s="3"/>
      <c r="S329" s="3"/>
      <c r="T329" s="3"/>
      <c r="U329" s="3"/>
      <c r="V329" s="3"/>
      <c r="W329" s="3"/>
      <c r="X329" s="3"/>
      <c r="Y329" s="3"/>
      <c r="Z329" s="3"/>
    </row>
    <row r="330" ht="14.25" customHeight="1">
      <c r="A330" s="3"/>
      <c r="B330" s="3"/>
      <c r="C330" s="3"/>
      <c r="D330" s="3"/>
      <c r="E330" s="3"/>
      <c r="F330" s="3"/>
      <c r="G330" s="3"/>
      <c r="H330" s="3"/>
      <c r="I330" s="55"/>
      <c r="J330" s="55"/>
      <c r="K330" s="55"/>
      <c r="L330" s="3"/>
      <c r="M330" s="3"/>
      <c r="N330" s="3"/>
      <c r="O330" s="3"/>
      <c r="P330" s="3"/>
      <c r="Q330" s="3"/>
      <c r="R330" s="3"/>
      <c r="S330" s="3"/>
      <c r="T330" s="3"/>
      <c r="U330" s="3"/>
      <c r="V330" s="3"/>
      <c r="W330" s="3"/>
      <c r="X330" s="3"/>
      <c r="Y330" s="3"/>
      <c r="Z330" s="3"/>
    </row>
    <row r="331" ht="14.25" customHeight="1">
      <c r="A331" s="3"/>
      <c r="B331" s="3"/>
      <c r="C331" s="3"/>
      <c r="D331" s="3"/>
      <c r="E331" s="3"/>
      <c r="F331" s="3"/>
      <c r="G331" s="3"/>
      <c r="H331" s="3"/>
      <c r="I331" s="55"/>
      <c r="J331" s="55"/>
      <c r="K331" s="55"/>
      <c r="L331" s="3"/>
      <c r="M331" s="3"/>
      <c r="N331" s="3"/>
      <c r="O331" s="3"/>
      <c r="P331" s="3"/>
      <c r="Q331" s="3"/>
      <c r="R331" s="3"/>
      <c r="S331" s="3"/>
      <c r="T331" s="3"/>
      <c r="U331" s="3"/>
      <c r="V331" s="3"/>
      <c r="W331" s="3"/>
      <c r="X331" s="3"/>
      <c r="Y331" s="3"/>
      <c r="Z331" s="3"/>
    </row>
    <row r="332" ht="14.25" customHeight="1">
      <c r="A332" s="3"/>
      <c r="B332" s="3"/>
      <c r="C332" s="3"/>
      <c r="D332" s="3"/>
      <c r="E332" s="3"/>
      <c r="F332" s="3"/>
      <c r="G332" s="3"/>
      <c r="H332" s="3"/>
      <c r="I332" s="55"/>
      <c r="J332" s="55"/>
      <c r="K332" s="55"/>
      <c r="L332" s="3"/>
      <c r="M332" s="3"/>
      <c r="N332" s="3"/>
      <c r="O332" s="3"/>
      <c r="P332" s="3"/>
      <c r="Q332" s="3"/>
      <c r="R332" s="3"/>
      <c r="S332" s="3"/>
      <c r="T332" s="3"/>
      <c r="U332" s="3"/>
      <c r="V332" s="3"/>
      <c r="W332" s="3"/>
      <c r="X332" s="3"/>
      <c r="Y332" s="3"/>
      <c r="Z332" s="3"/>
    </row>
    <row r="333" ht="14.25" customHeight="1">
      <c r="A333" s="3"/>
      <c r="B333" s="3"/>
      <c r="C333" s="3"/>
      <c r="D333" s="3"/>
      <c r="E333" s="3"/>
      <c r="F333" s="3"/>
      <c r="G333" s="3"/>
      <c r="H333" s="3"/>
      <c r="I333" s="55"/>
      <c r="J333" s="55"/>
      <c r="K333" s="55"/>
      <c r="L333" s="3"/>
      <c r="M333" s="3"/>
      <c r="N333" s="3"/>
      <c r="O333" s="3"/>
      <c r="P333" s="3"/>
      <c r="Q333" s="3"/>
      <c r="R333" s="3"/>
      <c r="S333" s="3"/>
      <c r="T333" s="3"/>
      <c r="U333" s="3"/>
      <c r="V333" s="3"/>
      <c r="W333" s="3"/>
      <c r="X333" s="3"/>
      <c r="Y333" s="3"/>
      <c r="Z333" s="3"/>
    </row>
    <row r="334" ht="14.25" customHeight="1">
      <c r="A334" s="3"/>
      <c r="B334" s="3"/>
      <c r="C334" s="3"/>
      <c r="D334" s="3"/>
      <c r="E334" s="3"/>
      <c r="F334" s="3"/>
      <c r="G334" s="3"/>
      <c r="H334" s="3"/>
      <c r="I334" s="55"/>
      <c r="J334" s="55"/>
      <c r="K334" s="55"/>
      <c r="L334" s="3"/>
      <c r="M334" s="3"/>
      <c r="N334" s="3"/>
      <c r="O334" s="3"/>
      <c r="P334" s="3"/>
      <c r="Q334" s="3"/>
      <c r="R334" s="3"/>
      <c r="S334" s="3"/>
      <c r="T334" s="3"/>
      <c r="U334" s="3"/>
      <c r="V334" s="3"/>
      <c r="W334" s="3"/>
      <c r="X334" s="3"/>
      <c r="Y334" s="3"/>
      <c r="Z334" s="3"/>
    </row>
    <row r="335" ht="15.0" customHeight="1">
      <c r="A335" s="3"/>
      <c r="B335" s="3"/>
      <c r="C335" s="3"/>
      <c r="D335" s="3"/>
      <c r="E335" s="3"/>
      <c r="F335" s="3"/>
      <c r="G335" s="3"/>
      <c r="H335" s="3"/>
      <c r="I335" s="55"/>
      <c r="J335" s="55"/>
      <c r="K335" s="55"/>
      <c r="L335" s="3"/>
      <c r="M335" s="3"/>
      <c r="N335" s="3"/>
      <c r="O335" s="3"/>
      <c r="P335" s="3"/>
      <c r="Q335" s="3"/>
      <c r="R335" s="3"/>
      <c r="S335" s="3"/>
      <c r="T335" s="3"/>
      <c r="U335" s="3"/>
      <c r="V335" s="3"/>
      <c r="W335" s="3"/>
      <c r="X335" s="3"/>
      <c r="Y335" s="3"/>
      <c r="Z335" s="3"/>
    </row>
    <row r="336" ht="14.25" customHeight="1">
      <c r="A336" s="3"/>
      <c r="B336" s="3"/>
      <c r="C336" s="3"/>
      <c r="D336" s="3"/>
      <c r="E336" s="3"/>
      <c r="F336" s="3"/>
      <c r="G336" s="3"/>
      <c r="H336" s="3"/>
      <c r="I336" s="55"/>
      <c r="J336" s="55"/>
      <c r="K336" s="55"/>
      <c r="L336" s="3"/>
      <c r="M336" s="3"/>
      <c r="N336" s="3"/>
      <c r="O336" s="3"/>
      <c r="P336" s="3"/>
      <c r="Q336" s="3"/>
      <c r="R336" s="3"/>
      <c r="S336" s="3"/>
      <c r="T336" s="3"/>
      <c r="U336" s="3"/>
      <c r="V336" s="3"/>
      <c r="W336" s="3"/>
      <c r="X336" s="3"/>
      <c r="Y336" s="3"/>
      <c r="Z336" s="3"/>
    </row>
    <row r="337" ht="14.25" customHeight="1">
      <c r="A337" s="3"/>
      <c r="B337" s="3"/>
      <c r="C337" s="3"/>
      <c r="D337" s="3"/>
      <c r="E337" s="3"/>
      <c r="F337" s="3"/>
      <c r="G337" s="3"/>
      <c r="H337" s="3"/>
      <c r="I337" s="55"/>
      <c r="J337" s="55"/>
      <c r="K337" s="55"/>
      <c r="L337" s="3"/>
      <c r="M337" s="3"/>
      <c r="N337" s="3"/>
      <c r="O337" s="3"/>
      <c r="P337" s="3"/>
      <c r="Q337" s="3"/>
      <c r="R337" s="3"/>
      <c r="S337" s="3"/>
      <c r="T337" s="3"/>
      <c r="U337" s="3"/>
      <c r="V337" s="3"/>
      <c r="W337" s="3"/>
      <c r="X337" s="3"/>
      <c r="Y337" s="3"/>
      <c r="Z337" s="3"/>
    </row>
    <row r="338" ht="14.25" customHeight="1">
      <c r="A338" s="3"/>
      <c r="B338" s="3"/>
      <c r="C338" s="3"/>
      <c r="D338" s="3"/>
      <c r="E338" s="3"/>
      <c r="F338" s="3"/>
      <c r="G338" s="3"/>
      <c r="H338" s="3"/>
      <c r="I338" s="55"/>
      <c r="J338" s="55"/>
      <c r="K338" s="55"/>
      <c r="L338" s="3"/>
      <c r="M338" s="3"/>
      <c r="N338" s="3"/>
      <c r="O338" s="3"/>
      <c r="P338" s="3"/>
      <c r="Q338" s="3"/>
      <c r="R338" s="3"/>
      <c r="S338" s="3"/>
      <c r="T338" s="3"/>
      <c r="U338" s="3"/>
      <c r="V338" s="3"/>
      <c r="W338" s="3"/>
      <c r="X338" s="3"/>
      <c r="Y338" s="3"/>
      <c r="Z338" s="3"/>
    </row>
    <row r="339" ht="14.25" customHeight="1">
      <c r="A339" s="3"/>
      <c r="B339" s="3"/>
      <c r="C339" s="3"/>
      <c r="D339" s="3"/>
      <c r="E339" s="3"/>
      <c r="F339" s="3"/>
      <c r="G339" s="3"/>
      <c r="H339" s="3"/>
      <c r="I339" s="55"/>
      <c r="J339" s="55"/>
      <c r="K339" s="55"/>
      <c r="L339" s="3"/>
      <c r="M339" s="3"/>
      <c r="N339" s="3"/>
      <c r="O339" s="3"/>
      <c r="P339" s="3"/>
      <c r="Q339" s="3"/>
      <c r="R339" s="3"/>
      <c r="S339" s="3"/>
      <c r="T339" s="3"/>
      <c r="U339" s="3"/>
      <c r="V339" s="3"/>
      <c r="W339" s="3"/>
      <c r="X339" s="3"/>
      <c r="Y339" s="3"/>
      <c r="Z339" s="3"/>
    </row>
    <row r="340" ht="14.25" customHeight="1">
      <c r="A340" s="3"/>
      <c r="B340" s="3"/>
      <c r="C340" s="3"/>
      <c r="D340" s="3"/>
      <c r="E340" s="3"/>
      <c r="F340" s="3"/>
      <c r="G340" s="3"/>
      <c r="H340" s="3"/>
      <c r="I340" s="55"/>
      <c r="J340" s="55"/>
      <c r="K340" s="55"/>
      <c r="L340" s="3"/>
      <c r="M340" s="3"/>
      <c r="N340" s="3"/>
      <c r="O340" s="3"/>
      <c r="P340" s="3"/>
      <c r="Q340" s="3"/>
      <c r="R340" s="3"/>
      <c r="S340" s="3"/>
      <c r="T340" s="3"/>
      <c r="U340" s="3"/>
      <c r="V340" s="3"/>
      <c r="W340" s="3"/>
      <c r="X340" s="3"/>
      <c r="Y340" s="3"/>
      <c r="Z340" s="3"/>
    </row>
    <row r="341" ht="15.0" customHeight="1">
      <c r="A341" s="3"/>
      <c r="B341" s="3"/>
      <c r="C341" s="3"/>
      <c r="D341" s="3"/>
      <c r="E341" s="3"/>
      <c r="F341" s="3"/>
      <c r="G341" s="3"/>
      <c r="H341" s="3"/>
      <c r="I341" s="55"/>
      <c r="J341" s="55"/>
      <c r="K341" s="55"/>
      <c r="L341" s="3"/>
      <c r="M341" s="3"/>
      <c r="N341" s="3"/>
      <c r="O341" s="3"/>
      <c r="P341" s="3"/>
      <c r="Q341" s="3"/>
      <c r="R341" s="3"/>
      <c r="S341" s="3"/>
      <c r="T341" s="3"/>
      <c r="U341" s="3"/>
      <c r="V341" s="3"/>
      <c r="W341" s="3"/>
      <c r="X341" s="3"/>
      <c r="Y341" s="3"/>
      <c r="Z341" s="3"/>
    </row>
    <row r="342" ht="14.25" customHeight="1">
      <c r="A342" s="3"/>
      <c r="B342" s="3"/>
      <c r="C342" s="3"/>
      <c r="D342" s="3"/>
      <c r="E342" s="3"/>
      <c r="F342" s="3"/>
      <c r="G342" s="3"/>
      <c r="H342" s="3"/>
      <c r="I342" s="55"/>
      <c r="J342" s="55"/>
      <c r="K342" s="55"/>
      <c r="L342" s="3"/>
      <c r="M342" s="3"/>
      <c r="N342" s="3"/>
      <c r="O342" s="3"/>
      <c r="P342" s="3"/>
      <c r="Q342" s="3"/>
      <c r="R342" s="3"/>
      <c r="S342" s="3"/>
      <c r="T342" s="3"/>
      <c r="U342" s="3"/>
      <c r="V342" s="3"/>
      <c r="W342" s="3"/>
      <c r="X342" s="3"/>
      <c r="Y342" s="3"/>
      <c r="Z342" s="3"/>
    </row>
    <row r="343" ht="14.25" customHeight="1">
      <c r="A343" s="3"/>
      <c r="B343" s="3"/>
      <c r="C343" s="3"/>
      <c r="D343" s="3"/>
      <c r="E343" s="3"/>
      <c r="F343" s="3"/>
      <c r="G343" s="3"/>
      <c r="H343" s="3"/>
      <c r="I343" s="55"/>
      <c r="J343" s="55"/>
      <c r="K343" s="55"/>
      <c r="L343" s="3"/>
      <c r="M343" s="3"/>
      <c r="N343" s="3"/>
      <c r="O343" s="3"/>
      <c r="P343" s="3"/>
      <c r="Q343" s="3"/>
      <c r="R343" s="3"/>
      <c r="S343" s="3"/>
      <c r="T343" s="3"/>
      <c r="U343" s="3"/>
      <c r="V343" s="3"/>
      <c r="W343" s="3"/>
      <c r="X343" s="3"/>
      <c r="Y343" s="3"/>
      <c r="Z343" s="3"/>
    </row>
    <row r="344" ht="14.25" customHeight="1">
      <c r="A344" s="3"/>
      <c r="B344" s="3"/>
      <c r="C344" s="3"/>
      <c r="D344" s="3"/>
      <c r="E344" s="3"/>
      <c r="F344" s="3"/>
      <c r="G344" s="3"/>
      <c r="H344" s="3"/>
      <c r="I344" s="55"/>
      <c r="J344" s="55"/>
      <c r="K344" s="55"/>
      <c r="L344" s="3"/>
      <c r="M344" s="3"/>
      <c r="N344" s="3"/>
      <c r="O344" s="3"/>
      <c r="P344" s="3"/>
      <c r="Q344" s="3"/>
      <c r="R344" s="3"/>
      <c r="S344" s="3"/>
      <c r="T344" s="3"/>
      <c r="U344" s="3"/>
      <c r="V344" s="3"/>
      <c r="W344" s="3"/>
      <c r="X344" s="3"/>
      <c r="Y344" s="3"/>
      <c r="Z344" s="3"/>
    </row>
    <row r="345" ht="14.25" customHeight="1">
      <c r="A345" s="3"/>
      <c r="B345" s="3"/>
      <c r="C345" s="3"/>
      <c r="D345" s="3"/>
      <c r="E345" s="3"/>
      <c r="F345" s="3"/>
      <c r="G345" s="3"/>
      <c r="H345" s="3"/>
      <c r="I345" s="55"/>
      <c r="J345" s="55"/>
      <c r="K345" s="55"/>
      <c r="L345" s="3"/>
      <c r="M345" s="3"/>
      <c r="N345" s="3"/>
      <c r="O345" s="3"/>
      <c r="P345" s="3"/>
      <c r="Q345" s="3"/>
      <c r="R345" s="3"/>
      <c r="S345" s="3"/>
      <c r="T345" s="3"/>
      <c r="U345" s="3"/>
      <c r="V345" s="3"/>
      <c r="W345" s="3"/>
      <c r="X345" s="3"/>
      <c r="Y345" s="3"/>
      <c r="Z345" s="3"/>
    </row>
    <row r="346" ht="14.25" customHeight="1">
      <c r="A346" s="3"/>
      <c r="B346" s="3"/>
      <c r="C346" s="3"/>
      <c r="D346" s="3"/>
      <c r="E346" s="3"/>
      <c r="F346" s="3"/>
      <c r="G346" s="3"/>
      <c r="H346" s="3"/>
      <c r="I346" s="55"/>
      <c r="J346" s="55"/>
      <c r="K346" s="55"/>
      <c r="L346" s="3"/>
      <c r="M346" s="3"/>
      <c r="N346" s="3"/>
      <c r="O346" s="3"/>
      <c r="P346" s="3"/>
      <c r="Q346" s="3"/>
      <c r="R346" s="3"/>
      <c r="S346" s="3"/>
      <c r="T346" s="3"/>
      <c r="U346" s="3"/>
      <c r="V346" s="3"/>
      <c r="W346" s="3"/>
      <c r="X346" s="3"/>
      <c r="Y346" s="3"/>
      <c r="Z346" s="3"/>
    </row>
    <row r="347" ht="15.0" customHeight="1">
      <c r="A347" s="3"/>
      <c r="B347" s="3"/>
      <c r="C347" s="3"/>
      <c r="D347" s="3"/>
      <c r="E347" s="3"/>
      <c r="F347" s="3"/>
      <c r="G347" s="3"/>
      <c r="H347" s="3"/>
      <c r="I347" s="55"/>
      <c r="J347" s="55"/>
      <c r="K347" s="55"/>
      <c r="L347" s="3"/>
      <c r="M347" s="3"/>
      <c r="N347" s="3"/>
      <c r="O347" s="3"/>
      <c r="P347" s="3"/>
      <c r="Q347" s="3"/>
      <c r="R347" s="3"/>
      <c r="S347" s="3"/>
      <c r="T347" s="3"/>
      <c r="U347" s="3"/>
      <c r="V347" s="3"/>
      <c r="W347" s="3"/>
      <c r="X347" s="3"/>
      <c r="Y347" s="3"/>
      <c r="Z347" s="3"/>
    </row>
    <row r="348" ht="14.25" customHeight="1">
      <c r="A348" s="3"/>
      <c r="B348" s="3"/>
      <c r="C348" s="3"/>
      <c r="D348" s="3"/>
      <c r="E348" s="3"/>
      <c r="F348" s="3"/>
      <c r="G348" s="3"/>
      <c r="H348" s="3"/>
      <c r="I348" s="55"/>
      <c r="J348" s="55"/>
      <c r="K348" s="55"/>
      <c r="L348" s="3"/>
      <c r="M348" s="3"/>
      <c r="N348" s="3"/>
      <c r="O348" s="3"/>
      <c r="P348" s="3"/>
      <c r="Q348" s="3"/>
      <c r="R348" s="3"/>
      <c r="S348" s="3"/>
      <c r="T348" s="3"/>
      <c r="U348" s="3"/>
      <c r="V348" s="3"/>
      <c r="W348" s="3"/>
      <c r="X348" s="3"/>
      <c r="Y348" s="3"/>
      <c r="Z348" s="3"/>
    </row>
    <row r="349" ht="14.25" customHeight="1">
      <c r="A349" s="3"/>
      <c r="B349" s="3"/>
      <c r="C349" s="3"/>
      <c r="D349" s="3"/>
      <c r="E349" s="3"/>
      <c r="F349" s="3"/>
      <c r="G349" s="3"/>
      <c r="H349" s="3"/>
      <c r="I349" s="55"/>
      <c r="J349" s="55"/>
      <c r="K349" s="55"/>
      <c r="L349" s="3"/>
      <c r="M349" s="3"/>
      <c r="N349" s="3"/>
      <c r="O349" s="3"/>
      <c r="P349" s="3"/>
      <c r="Q349" s="3"/>
      <c r="R349" s="3"/>
      <c r="S349" s="3"/>
      <c r="T349" s="3"/>
      <c r="U349" s="3"/>
      <c r="V349" s="3"/>
      <c r="W349" s="3"/>
      <c r="X349" s="3"/>
      <c r="Y349" s="3"/>
      <c r="Z349" s="3"/>
    </row>
    <row r="350" ht="14.25" customHeight="1">
      <c r="A350" s="3"/>
      <c r="B350" s="3"/>
      <c r="C350" s="3"/>
      <c r="D350" s="3"/>
      <c r="E350" s="3"/>
      <c r="F350" s="3"/>
      <c r="G350" s="3"/>
      <c r="H350" s="3"/>
      <c r="I350" s="55"/>
      <c r="J350" s="55"/>
      <c r="K350" s="55"/>
      <c r="L350" s="3"/>
      <c r="M350" s="3"/>
      <c r="N350" s="3"/>
      <c r="O350" s="3"/>
      <c r="P350" s="3"/>
      <c r="Q350" s="3"/>
      <c r="R350" s="3"/>
      <c r="S350" s="3"/>
      <c r="T350" s="3"/>
      <c r="U350" s="3"/>
      <c r="V350" s="3"/>
      <c r="W350" s="3"/>
      <c r="X350" s="3"/>
      <c r="Y350" s="3"/>
      <c r="Z350" s="3"/>
    </row>
    <row r="351" ht="14.25" customHeight="1">
      <c r="A351" s="3"/>
      <c r="B351" s="3"/>
      <c r="C351" s="3"/>
      <c r="D351" s="3"/>
      <c r="E351" s="3"/>
      <c r="F351" s="3"/>
      <c r="G351" s="3"/>
      <c r="H351" s="3"/>
      <c r="I351" s="55"/>
      <c r="J351" s="55"/>
      <c r="K351" s="55"/>
      <c r="L351" s="3"/>
      <c r="M351" s="3"/>
      <c r="N351" s="3"/>
      <c r="O351" s="3"/>
      <c r="P351" s="3"/>
      <c r="Q351" s="3"/>
      <c r="R351" s="3"/>
      <c r="S351" s="3"/>
      <c r="T351" s="3"/>
      <c r="U351" s="3"/>
      <c r="V351" s="3"/>
      <c r="W351" s="3"/>
      <c r="X351" s="3"/>
      <c r="Y351" s="3"/>
      <c r="Z351" s="3"/>
    </row>
    <row r="352" ht="14.25" customHeight="1">
      <c r="A352" s="3"/>
      <c r="B352" s="3"/>
      <c r="C352" s="3"/>
      <c r="D352" s="3"/>
      <c r="E352" s="3"/>
      <c r="F352" s="3"/>
      <c r="G352" s="3"/>
      <c r="H352" s="3"/>
      <c r="I352" s="55"/>
      <c r="J352" s="55"/>
      <c r="K352" s="55"/>
      <c r="L352" s="3"/>
      <c r="M352" s="3"/>
      <c r="N352" s="3"/>
      <c r="O352" s="3"/>
      <c r="P352" s="3"/>
      <c r="Q352" s="3"/>
      <c r="R352" s="3"/>
      <c r="S352" s="3"/>
      <c r="T352" s="3"/>
      <c r="U352" s="3"/>
      <c r="V352" s="3"/>
      <c r="W352" s="3"/>
      <c r="X352" s="3"/>
      <c r="Y352" s="3"/>
      <c r="Z352" s="3"/>
    </row>
    <row r="353" ht="15.0" customHeight="1">
      <c r="A353" s="3"/>
      <c r="B353" s="3"/>
      <c r="C353" s="3"/>
      <c r="D353" s="3"/>
      <c r="E353" s="3"/>
      <c r="F353" s="3"/>
      <c r="G353" s="3"/>
      <c r="H353" s="3"/>
      <c r="I353" s="55"/>
      <c r="J353" s="55"/>
      <c r="K353" s="55"/>
      <c r="L353" s="3"/>
      <c r="M353" s="3"/>
      <c r="N353" s="3"/>
      <c r="O353" s="3"/>
      <c r="P353" s="3"/>
      <c r="Q353" s="3"/>
      <c r="R353" s="3"/>
      <c r="S353" s="3"/>
      <c r="T353" s="3"/>
      <c r="U353" s="3"/>
      <c r="V353" s="3"/>
      <c r="W353" s="3"/>
      <c r="X353" s="3"/>
      <c r="Y353" s="3"/>
      <c r="Z353" s="3"/>
    </row>
    <row r="354" ht="14.25" customHeight="1">
      <c r="A354" s="3"/>
      <c r="B354" s="3"/>
      <c r="C354" s="3"/>
      <c r="D354" s="3"/>
      <c r="E354" s="3"/>
      <c r="F354" s="3"/>
      <c r="G354" s="3"/>
      <c r="H354" s="3"/>
      <c r="I354" s="55"/>
      <c r="J354" s="55"/>
      <c r="K354" s="55"/>
      <c r="L354" s="3"/>
      <c r="M354" s="3"/>
      <c r="N354" s="3"/>
      <c r="O354" s="3"/>
      <c r="P354" s="3"/>
      <c r="Q354" s="3"/>
      <c r="R354" s="3"/>
      <c r="S354" s="3"/>
      <c r="T354" s="3"/>
      <c r="U354" s="3"/>
      <c r="V354" s="3"/>
      <c r="W354" s="3"/>
      <c r="X354" s="3"/>
      <c r="Y354" s="3"/>
      <c r="Z354" s="3"/>
    </row>
    <row r="355" ht="14.25" customHeight="1">
      <c r="A355" s="3"/>
      <c r="B355" s="3"/>
      <c r="C355" s="3"/>
      <c r="D355" s="3"/>
      <c r="E355" s="3"/>
      <c r="F355" s="3"/>
      <c r="G355" s="3"/>
      <c r="H355" s="3"/>
      <c r="I355" s="55"/>
      <c r="J355" s="55"/>
      <c r="K355" s="55"/>
      <c r="L355" s="3"/>
      <c r="M355" s="3"/>
      <c r="N355" s="3"/>
      <c r="O355" s="3"/>
      <c r="P355" s="3"/>
      <c r="Q355" s="3"/>
      <c r="R355" s="3"/>
      <c r="S355" s="3"/>
      <c r="T355" s="3"/>
      <c r="U355" s="3"/>
      <c r="V355" s="3"/>
      <c r="W355" s="3"/>
      <c r="X355" s="3"/>
      <c r="Y355" s="3"/>
      <c r="Z355" s="3"/>
    </row>
    <row r="356" ht="14.25" customHeight="1">
      <c r="A356" s="3"/>
      <c r="B356" s="3"/>
      <c r="C356" s="3"/>
      <c r="D356" s="3"/>
      <c r="E356" s="3"/>
      <c r="F356" s="3"/>
      <c r="G356" s="3"/>
      <c r="H356" s="3"/>
      <c r="I356" s="55"/>
      <c r="J356" s="55"/>
      <c r="K356" s="55"/>
      <c r="L356" s="3"/>
      <c r="M356" s="3"/>
      <c r="N356" s="3"/>
      <c r="O356" s="3"/>
      <c r="P356" s="3"/>
      <c r="Q356" s="3"/>
      <c r="R356" s="3"/>
      <c r="S356" s="3"/>
      <c r="T356" s="3"/>
      <c r="U356" s="3"/>
      <c r="V356" s="3"/>
      <c r="W356" s="3"/>
      <c r="X356" s="3"/>
      <c r="Y356" s="3"/>
      <c r="Z356" s="3"/>
    </row>
    <row r="357" ht="14.25" customHeight="1">
      <c r="A357" s="3"/>
      <c r="B357" s="3"/>
      <c r="C357" s="3"/>
      <c r="D357" s="3"/>
      <c r="E357" s="3"/>
      <c r="F357" s="3"/>
      <c r="G357" s="3"/>
      <c r="H357" s="3"/>
      <c r="I357" s="55"/>
      <c r="J357" s="55"/>
      <c r="K357" s="55"/>
      <c r="L357" s="3"/>
      <c r="M357" s="3"/>
      <c r="N357" s="3"/>
      <c r="O357" s="3"/>
      <c r="P357" s="3"/>
      <c r="Q357" s="3"/>
      <c r="R357" s="3"/>
      <c r="S357" s="3"/>
      <c r="T357" s="3"/>
      <c r="U357" s="3"/>
      <c r="V357" s="3"/>
      <c r="W357" s="3"/>
      <c r="X357" s="3"/>
      <c r="Y357" s="3"/>
      <c r="Z357" s="3"/>
    </row>
    <row r="358" ht="14.25" customHeight="1">
      <c r="A358" s="3"/>
      <c r="B358" s="3"/>
      <c r="C358" s="3"/>
      <c r="D358" s="3"/>
      <c r="E358" s="3"/>
      <c r="F358" s="3"/>
      <c r="G358" s="3"/>
      <c r="H358" s="3"/>
      <c r="I358" s="55"/>
      <c r="J358" s="55"/>
      <c r="K358" s="55"/>
      <c r="L358" s="3"/>
      <c r="M358" s="3"/>
      <c r="N358" s="3"/>
      <c r="O358" s="3"/>
      <c r="P358" s="3"/>
      <c r="Q358" s="3"/>
      <c r="R358" s="3"/>
      <c r="S358" s="3"/>
      <c r="T358" s="3"/>
      <c r="U358" s="3"/>
      <c r="V358" s="3"/>
      <c r="W358" s="3"/>
      <c r="X358" s="3"/>
      <c r="Y358" s="3"/>
      <c r="Z358" s="3"/>
    </row>
    <row r="359" ht="15.0" customHeight="1">
      <c r="A359" s="3"/>
      <c r="B359" s="3"/>
      <c r="C359" s="3"/>
      <c r="D359" s="3"/>
      <c r="E359" s="3"/>
      <c r="F359" s="3"/>
      <c r="G359" s="3"/>
      <c r="H359" s="3"/>
      <c r="I359" s="55"/>
      <c r="J359" s="55"/>
      <c r="K359" s="55"/>
      <c r="L359" s="3"/>
      <c r="M359" s="3"/>
      <c r="N359" s="3"/>
      <c r="O359" s="3"/>
      <c r="P359" s="3"/>
      <c r="Q359" s="3"/>
      <c r="R359" s="3"/>
      <c r="S359" s="3"/>
      <c r="T359" s="3"/>
      <c r="U359" s="3"/>
      <c r="V359" s="3"/>
      <c r="W359" s="3"/>
      <c r="X359" s="3"/>
      <c r="Y359" s="3"/>
      <c r="Z359" s="3"/>
    </row>
    <row r="360" ht="14.25" customHeight="1">
      <c r="A360" s="3"/>
      <c r="B360" s="3"/>
      <c r="C360" s="3"/>
      <c r="D360" s="3"/>
      <c r="E360" s="3"/>
      <c r="F360" s="3"/>
      <c r="G360" s="3"/>
      <c r="H360" s="3"/>
      <c r="I360" s="55"/>
      <c r="J360" s="55"/>
      <c r="K360" s="55"/>
      <c r="L360" s="3"/>
      <c r="M360" s="3"/>
      <c r="N360" s="3"/>
      <c r="O360" s="3"/>
      <c r="P360" s="3"/>
      <c r="Q360" s="3"/>
      <c r="R360" s="3"/>
      <c r="S360" s="3"/>
      <c r="T360" s="3"/>
      <c r="U360" s="3"/>
      <c r="V360" s="3"/>
      <c r="W360" s="3"/>
      <c r="X360" s="3"/>
      <c r="Y360" s="3"/>
      <c r="Z360" s="3"/>
    </row>
    <row r="361" ht="14.25" customHeight="1">
      <c r="A361" s="3"/>
      <c r="B361" s="3"/>
      <c r="C361" s="3"/>
      <c r="D361" s="3"/>
      <c r="E361" s="3"/>
      <c r="F361" s="3"/>
      <c r="G361" s="3"/>
      <c r="H361" s="3"/>
      <c r="I361" s="55"/>
      <c r="J361" s="55"/>
      <c r="K361" s="55"/>
      <c r="L361" s="3"/>
      <c r="M361" s="3"/>
      <c r="N361" s="3"/>
      <c r="O361" s="3"/>
      <c r="P361" s="3"/>
      <c r="Q361" s="3"/>
      <c r="R361" s="3"/>
      <c r="S361" s="3"/>
      <c r="T361" s="3"/>
      <c r="U361" s="3"/>
      <c r="V361" s="3"/>
      <c r="W361" s="3"/>
      <c r="X361" s="3"/>
      <c r="Y361" s="3"/>
      <c r="Z361" s="3"/>
    </row>
    <row r="362" ht="14.25" customHeight="1">
      <c r="A362" s="3"/>
      <c r="B362" s="3"/>
      <c r="C362" s="3"/>
      <c r="D362" s="3"/>
      <c r="E362" s="3"/>
      <c r="F362" s="3"/>
      <c r="G362" s="3"/>
      <c r="H362" s="3"/>
      <c r="I362" s="55"/>
      <c r="J362" s="55"/>
      <c r="K362" s="55"/>
      <c r="L362" s="3"/>
      <c r="M362" s="3"/>
      <c r="N362" s="3"/>
      <c r="O362" s="3"/>
      <c r="P362" s="3"/>
      <c r="Q362" s="3"/>
      <c r="R362" s="3"/>
      <c r="S362" s="3"/>
      <c r="T362" s="3"/>
      <c r="U362" s="3"/>
      <c r="V362" s="3"/>
      <c r="W362" s="3"/>
      <c r="X362" s="3"/>
      <c r="Y362" s="3"/>
      <c r="Z362" s="3"/>
    </row>
    <row r="363" ht="14.25" customHeight="1">
      <c r="A363" s="3"/>
      <c r="B363" s="3"/>
      <c r="C363" s="3"/>
      <c r="D363" s="3"/>
      <c r="E363" s="3"/>
      <c r="F363" s="3"/>
      <c r="G363" s="3"/>
      <c r="H363" s="3"/>
      <c r="I363" s="55"/>
      <c r="J363" s="55"/>
      <c r="K363" s="55"/>
      <c r="L363" s="3"/>
      <c r="M363" s="3"/>
      <c r="N363" s="3"/>
      <c r="O363" s="3"/>
      <c r="P363" s="3"/>
      <c r="Q363" s="3"/>
      <c r="R363" s="3"/>
      <c r="S363" s="3"/>
      <c r="T363" s="3"/>
      <c r="U363" s="3"/>
      <c r="V363" s="3"/>
      <c r="W363" s="3"/>
      <c r="X363" s="3"/>
      <c r="Y363" s="3"/>
      <c r="Z363" s="3"/>
    </row>
    <row r="364" ht="14.25" customHeight="1">
      <c r="A364" s="3"/>
      <c r="B364" s="3"/>
      <c r="C364" s="3"/>
      <c r="D364" s="3"/>
      <c r="E364" s="3"/>
      <c r="F364" s="3"/>
      <c r="G364" s="3"/>
      <c r="H364" s="3"/>
      <c r="I364" s="55"/>
      <c r="J364" s="55"/>
      <c r="K364" s="55"/>
      <c r="L364" s="3"/>
      <c r="M364" s="3"/>
      <c r="N364" s="3"/>
      <c r="O364" s="3"/>
      <c r="P364" s="3"/>
      <c r="Q364" s="3"/>
      <c r="R364" s="3"/>
      <c r="S364" s="3"/>
      <c r="T364" s="3"/>
      <c r="U364" s="3"/>
      <c r="V364" s="3"/>
      <c r="W364" s="3"/>
      <c r="X364" s="3"/>
      <c r="Y364" s="3"/>
      <c r="Z364" s="3"/>
    </row>
    <row r="365" ht="15.0" customHeight="1">
      <c r="A365" s="3"/>
      <c r="B365" s="3"/>
      <c r="C365" s="3"/>
      <c r="D365" s="3"/>
      <c r="E365" s="3"/>
      <c r="F365" s="3"/>
      <c r="G365" s="3"/>
      <c r="H365" s="3"/>
      <c r="I365" s="55"/>
      <c r="J365" s="55"/>
      <c r="K365" s="55"/>
      <c r="L365" s="3"/>
      <c r="M365" s="3"/>
      <c r="N365" s="3"/>
      <c r="O365" s="3"/>
      <c r="P365" s="3"/>
      <c r="Q365" s="3"/>
      <c r="R365" s="3"/>
      <c r="S365" s="3"/>
      <c r="T365" s="3"/>
      <c r="U365" s="3"/>
      <c r="V365" s="3"/>
      <c r="W365" s="3"/>
      <c r="X365" s="3"/>
      <c r="Y365" s="3"/>
      <c r="Z365" s="3"/>
    </row>
    <row r="366" ht="14.25" customHeight="1">
      <c r="A366" s="3"/>
      <c r="B366" s="3"/>
      <c r="C366" s="3"/>
      <c r="D366" s="3"/>
      <c r="E366" s="3"/>
      <c r="F366" s="3"/>
      <c r="G366" s="3"/>
      <c r="H366" s="3"/>
      <c r="I366" s="55"/>
      <c r="J366" s="55"/>
      <c r="K366" s="55"/>
      <c r="L366" s="3"/>
      <c r="M366" s="3"/>
      <c r="N366" s="3"/>
      <c r="O366" s="3"/>
      <c r="P366" s="3"/>
      <c r="Q366" s="3"/>
      <c r="R366" s="3"/>
      <c r="S366" s="3"/>
      <c r="T366" s="3"/>
      <c r="U366" s="3"/>
      <c r="V366" s="3"/>
      <c r="W366" s="3"/>
      <c r="X366" s="3"/>
      <c r="Y366" s="3"/>
      <c r="Z366" s="3"/>
    </row>
    <row r="367" ht="14.25" customHeight="1">
      <c r="A367" s="3"/>
      <c r="B367" s="3"/>
      <c r="C367" s="3"/>
      <c r="D367" s="3"/>
      <c r="E367" s="3"/>
      <c r="F367" s="3"/>
      <c r="G367" s="3"/>
      <c r="H367" s="3"/>
      <c r="I367" s="55"/>
      <c r="J367" s="55"/>
      <c r="K367" s="55"/>
      <c r="L367" s="3"/>
      <c r="M367" s="3"/>
      <c r="N367" s="3"/>
      <c r="O367" s="3"/>
      <c r="P367" s="3"/>
      <c r="Q367" s="3"/>
      <c r="R367" s="3"/>
      <c r="S367" s="3"/>
      <c r="T367" s="3"/>
      <c r="U367" s="3"/>
      <c r="V367" s="3"/>
      <c r="W367" s="3"/>
      <c r="X367" s="3"/>
      <c r="Y367" s="3"/>
      <c r="Z367" s="3"/>
    </row>
    <row r="368" ht="14.25" customHeight="1">
      <c r="A368" s="3"/>
      <c r="B368" s="3"/>
      <c r="C368" s="3"/>
      <c r="D368" s="3"/>
      <c r="E368" s="3"/>
      <c r="F368" s="3"/>
      <c r="G368" s="3"/>
      <c r="H368" s="3"/>
      <c r="I368" s="55"/>
      <c r="J368" s="55"/>
      <c r="K368" s="55"/>
      <c r="L368" s="3"/>
      <c r="M368" s="3"/>
      <c r="N368" s="3"/>
      <c r="O368" s="3"/>
      <c r="P368" s="3"/>
      <c r="Q368" s="3"/>
      <c r="R368" s="3"/>
      <c r="S368" s="3"/>
      <c r="T368" s="3"/>
      <c r="U368" s="3"/>
      <c r="V368" s="3"/>
      <c r="W368" s="3"/>
      <c r="X368" s="3"/>
      <c r="Y368" s="3"/>
      <c r="Z368" s="3"/>
    </row>
    <row r="369" ht="14.25" customHeight="1">
      <c r="A369" s="3"/>
      <c r="B369" s="3"/>
      <c r="C369" s="3"/>
      <c r="D369" s="3"/>
      <c r="E369" s="3"/>
      <c r="F369" s="3"/>
      <c r="G369" s="3"/>
      <c r="H369" s="3"/>
      <c r="I369" s="55"/>
      <c r="J369" s="55"/>
      <c r="K369" s="55"/>
      <c r="L369" s="3"/>
      <c r="M369" s="3"/>
      <c r="N369" s="3"/>
      <c r="O369" s="3"/>
      <c r="P369" s="3"/>
      <c r="Q369" s="3"/>
      <c r="R369" s="3"/>
      <c r="S369" s="3"/>
      <c r="T369" s="3"/>
      <c r="U369" s="3"/>
      <c r="V369" s="3"/>
      <c r="W369" s="3"/>
      <c r="X369" s="3"/>
      <c r="Y369" s="3"/>
      <c r="Z369" s="3"/>
    </row>
    <row r="370" ht="14.25" customHeight="1">
      <c r="A370" s="3"/>
      <c r="B370" s="3"/>
      <c r="C370" s="3"/>
      <c r="D370" s="3"/>
      <c r="E370" s="3"/>
      <c r="F370" s="3"/>
      <c r="G370" s="3"/>
      <c r="H370" s="3"/>
      <c r="I370" s="55"/>
      <c r="J370" s="55"/>
      <c r="K370" s="55"/>
      <c r="L370" s="3"/>
      <c r="M370" s="3"/>
      <c r="N370" s="3"/>
      <c r="O370" s="3"/>
      <c r="P370" s="3"/>
      <c r="Q370" s="3"/>
      <c r="R370" s="3"/>
      <c r="S370" s="3"/>
      <c r="T370" s="3"/>
      <c r="U370" s="3"/>
      <c r="V370" s="3"/>
      <c r="W370" s="3"/>
      <c r="X370" s="3"/>
      <c r="Y370" s="3"/>
      <c r="Z370" s="3"/>
    </row>
    <row r="371" ht="15.0" customHeight="1">
      <c r="A371" s="3"/>
      <c r="B371" s="3"/>
      <c r="C371" s="3"/>
      <c r="D371" s="3"/>
      <c r="E371" s="3"/>
      <c r="F371" s="3"/>
      <c r="G371" s="3"/>
      <c r="H371" s="3"/>
      <c r="I371" s="55"/>
      <c r="J371" s="55"/>
      <c r="K371" s="55"/>
      <c r="L371" s="3"/>
      <c r="M371" s="3"/>
      <c r="N371" s="3"/>
      <c r="O371" s="3"/>
      <c r="P371" s="3"/>
      <c r="Q371" s="3"/>
      <c r="R371" s="3"/>
      <c r="S371" s="3"/>
      <c r="T371" s="3"/>
      <c r="U371" s="3"/>
      <c r="V371" s="3"/>
      <c r="W371" s="3"/>
      <c r="X371" s="3"/>
      <c r="Y371" s="3"/>
      <c r="Z371" s="3"/>
    </row>
    <row r="372" ht="14.25" customHeight="1">
      <c r="A372" s="3"/>
      <c r="B372" s="3"/>
      <c r="C372" s="3"/>
      <c r="D372" s="3"/>
      <c r="E372" s="3"/>
      <c r="F372" s="3"/>
      <c r="G372" s="3"/>
      <c r="H372" s="3"/>
      <c r="I372" s="55"/>
      <c r="J372" s="55"/>
      <c r="K372" s="55"/>
      <c r="L372" s="3"/>
      <c r="M372" s="3"/>
      <c r="N372" s="3"/>
      <c r="O372" s="3"/>
      <c r="P372" s="3"/>
      <c r="Q372" s="3"/>
      <c r="R372" s="3"/>
      <c r="S372" s="3"/>
      <c r="T372" s="3"/>
      <c r="U372" s="3"/>
      <c r="V372" s="3"/>
      <c r="W372" s="3"/>
      <c r="X372" s="3"/>
      <c r="Y372" s="3"/>
      <c r="Z372" s="3"/>
    </row>
    <row r="373" ht="14.25" customHeight="1">
      <c r="A373" s="3"/>
      <c r="B373" s="3"/>
      <c r="C373" s="3"/>
      <c r="D373" s="3"/>
      <c r="E373" s="3"/>
      <c r="F373" s="3"/>
      <c r="G373" s="3"/>
      <c r="H373" s="3"/>
      <c r="I373" s="55"/>
      <c r="J373" s="55"/>
      <c r="K373" s="55"/>
      <c r="L373" s="3"/>
      <c r="M373" s="3"/>
      <c r="N373" s="3"/>
      <c r="O373" s="3"/>
      <c r="P373" s="3"/>
      <c r="Q373" s="3"/>
      <c r="R373" s="3"/>
      <c r="S373" s="3"/>
      <c r="T373" s="3"/>
      <c r="U373" s="3"/>
      <c r="V373" s="3"/>
      <c r="W373" s="3"/>
      <c r="X373" s="3"/>
      <c r="Y373" s="3"/>
      <c r="Z373" s="3"/>
    </row>
    <row r="374" ht="14.25" customHeight="1">
      <c r="A374" s="3"/>
      <c r="B374" s="3"/>
      <c r="C374" s="3"/>
      <c r="D374" s="3"/>
      <c r="E374" s="3"/>
      <c r="F374" s="3"/>
      <c r="G374" s="3"/>
      <c r="H374" s="3"/>
      <c r="I374" s="55"/>
      <c r="J374" s="55"/>
      <c r="K374" s="55"/>
      <c r="L374" s="3"/>
      <c r="M374" s="3"/>
      <c r="N374" s="3"/>
      <c r="O374" s="3"/>
      <c r="P374" s="3"/>
      <c r="Q374" s="3"/>
      <c r="R374" s="3"/>
      <c r="S374" s="3"/>
      <c r="T374" s="3"/>
      <c r="U374" s="3"/>
      <c r="V374" s="3"/>
      <c r="W374" s="3"/>
      <c r="X374" s="3"/>
      <c r="Y374" s="3"/>
      <c r="Z374" s="3"/>
    </row>
    <row r="375" ht="14.25" customHeight="1">
      <c r="A375" s="3"/>
      <c r="B375" s="3"/>
      <c r="C375" s="3"/>
      <c r="D375" s="3"/>
      <c r="E375" s="3"/>
      <c r="F375" s="3"/>
      <c r="G375" s="3"/>
      <c r="H375" s="3"/>
      <c r="I375" s="55"/>
      <c r="J375" s="55"/>
      <c r="K375" s="55"/>
      <c r="L375" s="3"/>
      <c r="M375" s="3"/>
      <c r="N375" s="3"/>
      <c r="O375" s="3"/>
      <c r="P375" s="3"/>
      <c r="Q375" s="3"/>
      <c r="R375" s="3"/>
      <c r="S375" s="3"/>
      <c r="T375" s="3"/>
      <c r="U375" s="3"/>
      <c r="V375" s="3"/>
      <c r="W375" s="3"/>
      <c r="X375" s="3"/>
      <c r="Y375" s="3"/>
      <c r="Z375" s="3"/>
    </row>
    <row r="376" ht="14.25" customHeight="1">
      <c r="A376" s="3"/>
      <c r="B376" s="3"/>
      <c r="C376" s="3"/>
      <c r="D376" s="3"/>
      <c r="E376" s="3"/>
      <c r="F376" s="3"/>
      <c r="G376" s="3"/>
      <c r="H376" s="3"/>
      <c r="I376" s="55"/>
      <c r="J376" s="55"/>
      <c r="K376" s="55"/>
      <c r="L376" s="3"/>
      <c r="M376" s="3"/>
      <c r="N376" s="3"/>
      <c r="O376" s="3"/>
      <c r="P376" s="3"/>
      <c r="Q376" s="3"/>
      <c r="R376" s="3"/>
      <c r="S376" s="3"/>
      <c r="T376" s="3"/>
      <c r="U376" s="3"/>
      <c r="V376" s="3"/>
      <c r="W376" s="3"/>
      <c r="X376" s="3"/>
      <c r="Y376" s="3"/>
      <c r="Z376" s="3"/>
    </row>
    <row r="377" ht="15.0" customHeight="1">
      <c r="A377" s="3"/>
      <c r="B377" s="3"/>
      <c r="C377" s="3"/>
      <c r="D377" s="3"/>
      <c r="E377" s="3"/>
      <c r="F377" s="3"/>
      <c r="G377" s="3"/>
      <c r="H377" s="3"/>
      <c r="I377" s="55"/>
      <c r="J377" s="55"/>
      <c r="K377" s="55"/>
      <c r="L377" s="3"/>
      <c r="M377" s="3"/>
      <c r="N377" s="3"/>
      <c r="O377" s="3"/>
      <c r="P377" s="3"/>
      <c r="Q377" s="3"/>
      <c r="R377" s="3"/>
      <c r="S377" s="3"/>
      <c r="T377" s="3"/>
      <c r="U377" s="3"/>
      <c r="V377" s="3"/>
      <c r="W377" s="3"/>
      <c r="X377" s="3"/>
      <c r="Y377" s="3"/>
      <c r="Z377" s="3"/>
    </row>
    <row r="378" ht="14.25" customHeight="1">
      <c r="A378" s="3"/>
      <c r="B378" s="3"/>
      <c r="C378" s="3"/>
      <c r="D378" s="3"/>
      <c r="E378" s="3"/>
      <c r="F378" s="3"/>
      <c r="G378" s="3"/>
      <c r="H378" s="3"/>
      <c r="I378" s="55"/>
      <c r="J378" s="55"/>
      <c r="K378" s="55"/>
      <c r="L378" s="3"/>
      <c r="M378" s="3"/>
      <c r="N378" s="3"/>
      <c r="O378" s="3"/>
      <c r="P378" s="3"/>
      <c r="Q378" s="3"/>
      <c r="R378" s="3"/>
      <c r="S378" s="3"/>
      <c r="T378" s="3"/>
      <c r="U378" s="3"/>
      <c r="V378" s="3"/>
      <c r="W378" s="3"/>
      <c r="X378" s="3"/>
      <c r="Y378" s="3"/>
      <c r="Z378" s="3"/>
    </row>
    <row r="379" ht="14.25" customHeight="1">
      <c r="A379" s="3"/>
      <c r="B379" s="3"/>
      <c r="C379" s="3"/>
      <c r="D379" s="3"/>
      <c r="E379" s="3"/>
      <c r="F379" s="3"/>
      <c r="G379" s="3"/>
      <c r="H379" s="3"/>
      <c r="I379" s="55"/>
      <c r="J379" s="55"/>
      <c r="K379" s="55"/>
      <c r="L379" s="3"/>
      <c r="M379" s="3"/>
      <c r="N379" s="3"/>
      <c r="O379" s="3"/>
      <c r="P379" s="3"/>
      <c r="Q379" s="3"/>
      <c r="R379" s="3"/>
      <c r="S379" s="3"/>
      <c r="T379" s="3"/>
      <c r="U379" s="3"/>
      <c r="V379" s="3"/>
      <c r="W379" s="3"/>
      <c r="X379" s="3"/>
      <c r="Y379" s="3"/>
      <c r="Z379" s="3"/>
    </row>
    <row r="380" ht="14.25" customHeight="1">
      <c r="A380" s="3"/>
      <c r="B380" s="3"/>
      <c r="C380" s="3"/>
      <c r="D380" s="3"/>
      <c r="E380" s="3"/>
      <c r="F380" s="3"/>
      <c r="G380" s="3"/>
      <c r="H380" s="3"/>
      <c r="I380" s="55"/>
      <c r="J380" s="55"/>
      <c r="K380" s="55"/>
      <c r="L380" s="3"/>
      <c r="M380" s="3"/>
      <c r="N380" s="3"/>
      <c r="O380" s="3"/>
      <c r="P380" s="3"/>
      <c r="Q380" s="3"/>
      <c r="R380" s="3"/>
      <c r="S380" s="3"/>
      <c r="T380" s="3"/>
      <c r="U380" s="3"/>
      <c r="V380" s="3"/>
      <c r="W380" s="3"/>
      <c r="X380" s="3"/>
      <c r="Y380" s="3"/>
      <c r="Z380" s="3"/>
    </row>
    <row r="381" ht="14.25" customHeight="1">
      <c r="A381" s="3"/>
      <c r="B381" s="3"/>
      <c r="C381" s="3"/>
      <c r="D381" s="3"/>
      <c r="E381" s="3"/>
      <c r="F381" s="3"/>
      <c r="G381" s="3"/>
      <c r="H381" s="3"/>
      <c r="I381" s="55"/>
      <c r="J381" s="55"/>
      <c r="K381" s="55"/>
      <c r="L381" s="3"/>
      <c r="M381" s="3"/>
      <c r="N381" s="3"/>
      <c r="O381" s="3"/>
      <c r="P381" s="3"/>
      <c r="Q381" s="3"/>
      <c r="R381" s="3"/>
      <c r="S381" s="3"/>
      <c r="T381" s="3"/>
      <c r="U381" s="3"/>
      <c r="V381" s="3"/>
      <c r="W381" s="3"/>
      <c r="X381" s="3"/>
      <c r="Y381" s="3"/>
      <c r="Z381" s="3"/>
    </row>
    <row r="382" ht="14.25" customHeight="1">
      <c r="A382" s="3"/>
      <c r="B382" s="3"/>
      <c r="C382" s="3"/>
      <c r="D382" s="3"/>
      <c r="E382" s="3"/>
      <c r="F382" s="3"/>
      <c r="G382" s="3"/>
      <c r="H382" s="3"/>
      <c r="I382" s="55"/>
      <c r="J382" s="55"/>
      <c r="K382" s="55"/>
      <c r="L382" s="3"/>
      <c r="M382" s="3"/>
      <c r="N382" s="3"/>
      <c r="O382" s="3"/>
      <c r="P382" s="3"/>
      <c r="Q382" s="3"/>
      <c r="R382" s="3"/>
      <c r="S382" s="3"/>
      <c r="T382" s="3"/>
      <c r="U382" s="3"/>
      <c r="V382" s="3"/>
      <c r="W382" s="3"/>
      <c r="X382" s="3"/>
      <c r="Y382" s="3"/>
      <c r="Z382" s="3"/>
    </row>
    <row r="383" ht="15.0" customHeight="1">
      <c r="A383" s="3"/>
      <c r="B383" s="3"/>
      <c r="C383" s="3"/>
      <c r="D383" s="3"/>
      <c r="E383" s="3"/>
      <c r="F383" s="3"/>
      <c r="G383" s="3"/>
      <c r="H383" s="3"/>
      <c r="I383" s="55"/>
      <c r="J383" s="55"/>
      <c r="K383" s="55"/>
      <c r="L383" s="3"/>
      <c r="M383" s="3"/>
      <c r="N383" s="3"/>
      <c r="O383" s="3"/>
      <c r="P383" s="3"/>
      <c r="Q383" s="3"/>
      <c r="R383" s="3"/>
      <c r="S383" s="3"/>
      <c r="T383" s="3"/>
      <c r="U383" s="3"/>
      <c r="V383" s="3"/>
      <c r="W383" s="3"/>
      <c r="X383" s="3"/>
      <c r="Y383" s="3"/>
      <c r="Z383" s="3"/>
    </row>
    <row r="384" ht="14.25" customHeight="1">
      <c r="A384" s="3"/>
      <c r="B384" s="3"/>
      <c r="C384" s="3"/>
      <c r="D384" s="3"/>
      <c r="E384" s="3"/>
      <c r="F384" s="3"/>
      <c r="G384" s="3"/>
      <c r="H384" s="3"/>
      <c r="I384" s="55"/>
      <c r="J384" s="55"/>
      <c r="K384" s="55"/>
      <c r="L384" s="3"/>
      <c r="M384" s="3"/>
      <c r="N384" s="3"/>
      <c r="O384" s="3"/>
      <c r="P384" s="3"/>
      <c r="Q384" s="3"/>
      <c r="R384" s="3"/>
      <c r="S384" s="3"/>
      <c r="T384" s="3"/>
      <c r="U384" s="3"/>
      <c r="V384" s="3"/>
      <c r="W384" s="3"/>
      <c r="X384" s="3"/>
      <c r="Y384" s="3"/>
      <c r="Z384" s="3"/>
    </row>
    <row r="385" ht="14.25" customHeight="1">
      <c r="A385" s="3"/>
      <c r="B385" s="3"/>
      <c r="C385" s="3"/>
      <c r="D385" s="3"/>
      <c r="E385" s="3"/>
      <c r="F385" s="3"/>
      <c r="G385" s="3"/>
      <c r="H385" s="3"/>
      <c r="I385" s="55"/>
      <c r="J385" s="55"/>
      <c r="K385" s="55"/>
      <c r="L385" s="3"/>
      <c r="M385" s="3"/>
      <c r="N385" s="3"/>
      <c r="O385" s="3"/>
      <c r="P385" s="3"/>
      <c r="Q385" s="3"/>
      <c r="R385" s="3"/>
      <c r="S385" s="3"/>
      <c r="T385" s="3"/>
      <c r="U385" s="3"/>
      <c r="V385" s="3"/>
      <c r="W385" s="3"/>
      <c r="X385" s="3"/>
      <c r="Y385" s="3"/>
      <c r="Z385" s="3"/>
    </row>
    <row r="386" ht="14.25" customHeight="1">
      <c r="A386" s="3"/>
      <c r="B386" s="3"/>
      <c r="C386" s="3"/>
      <c r="D386" s="3"/>
      <c r="E386" s="3"/>
      <c r="F386" s="3"/>
      <c r="G386" s="3"/>
      <c r="H386" s="3"/>
      <c r="I386" s="55"/>
      <c r="J386" s="55"/>
      <c r="K386" s="55"/>
      <c r="L386" s="3"/>
      <c r="M386" s="3"/>
      <c r="N386" s="3"/>
      <c r="O386" s="3"/>
      <c r="P386" s="3"/>
      <c r="Q386" s="3"/>
      <c r="R386" s="3"/>
      <c r="S386" s="3"/>
      <c r="T386" s="3"/>
      <c r="U386" s="3"/>
      <c r="V386" s="3"/>
      <c r="W386" s="3"/>
      <c r="X386" s="3"/>
      <c r="Y386" s="3"/>
      <c r="Z386" s="3"/>
    </row>
    <row r="387" ht="14.25" customHeight="1">
      <c r="A387" s="3"/>
      <c r="B387" s="3"/>
      <c r="C387" s="3"/>
      <c r="D387" s="3"/>
      <c r="E387" s="3"/>
      <c r="F387" s="3"/>
      <c r="G387" s="3"/>
      <c r="H387" s="3"/>
      <c r="I387" s="55"/>
      <c r="J387" s="55"/>
      <c r="K387" s="55"/>
      <c r="L387" s="3"/>
      <c r="M387" s="3"/>
      <c r="N387" s="3"/>
      <c r="O387" s="3"/>
      <c r="P387" s="3"/>
      <c r="Q387" s="3"/>
      <c r="R387" s="3"/>
      <c r="S387" s="3"/>
      <c r="T387" s="3"/>
      <c r="U387" s="3"/>
      <c r="V387" s="3"/>
      <c r="W387" s="3"/>
      <c r="X387" s="3"/>
      <c r="Y387" s="3"/>
      <c r="Z387" s="3"/>
    </row>
    <row r="388" ht="14.25" customHeight="1">
      <c r="A388" s="3"/>
      <c r="B388" s="3"/>
      <c r="C388" s="3"/>
      <c r="D388" s="3"/>
      <c r="E388" s="3"/>
      <c r="F388" s="3"/>
      <c r="G388" s="3"/>
      <c r="H388" s="3"/>
      <c r="I388" s="55"/>
      <c r="J388" s="55"/>
      <c r="K388" s="55"/>
      <c r="L388" s="3"/>
      <c r="M388" s="3"/>
      <c r="N388" s="3"/>
      <c r="O388" s="3"/>
      <c r="P388" s="3"/>
      <c r="Q388" s="3"/>
      <c r="R388" s="3"/>
      <c r="S388" s="3"/>
      <c r="T388" s="3"/>
      <c r="U388" s="3"/>
      <c r="V388" s="3"/>
      <c r="W388" s="3"/>
      <c r="X388" s="3"/>
      <c r="Y388" s="3"/>
      <c r="Z388" s="3"/>
    </row>
    <row r="389" ht="15.0" customHeight="1">
      <c r="A389" s="3"/>
      <c r="B389" s="3"/>
      <c r="C389" s="3"/>
      <c r="D389" s="3"/>
      <c r="E389" s="3"/>
      <c r="F389" s="3"/>
      <c r="G389" s="3"/>
      <c r="H389" s="3"/>
      <c r="I389" s="55"/>
      <c r="J389" s="55"/>
      <c r="K389" s="55"/>
      <c r="L389" s="3"/>
      <c r="M389" s="3"/>
      <c r="N389" s="3"/>
      <c r="O389" s="3"/>
      <c r="P389" s="3"/>
      <c r="Q389" s="3"/>
      <c r="R389" s="3"/>
      <c r="S389" s="3"/>
      <c r="T389" s="3"/>
      <c r="U389" s="3"/>
      <c r="V389" s="3"/>
      <c r="W389" s="3"/>
      <c r="X389" s="3"/>
      <c r="Y389" s="3"/>
      <c r="Z389" s="3"/>
    </row>
    <row r="390" ht="14.25" customHeight="1">
      <c r="A390" s="3"/>
      <c r="B390" s="3"/>
      <c r="C390" s="3"/>
      <c r="D390" s="3"/>
      <c r="E390" s="3"/>
      <c r="F390" s="3"/>
      <c r="G390" s="3"/>
      <c r="H390" s="3"/>
      <c r="I390" s="55"/>
      <c r="J390" s="55"/>
      <c r="K390" s="55"/>
      <c r="L390" s="3"/>
      <c r="M390" s="3"/>
      <c r="N390" s="3"/>
      <c r="O390" s="3"/>
      <c r="P390" s="3"/>
      <c r="Q390" s="3"/>
      <c r="R390" s="3"/>
      <c r="S390" s="3"/>
      <c r="T390" s="3"/>
      <c r="U390" s="3"/>
      <c r="V390" s="3"/>
      <c r="W390" s="3"/>
      <c r="X390" s="3"/>
      <c r="Y390" s="3"/>
      <c r="Z390" s="3"/>
    </row>
    <row r="391" ht="14.25" customHeight="1">
      <c r="A391" s="3"/>
      <c r="B391" s="3"/>
      <c r="C391" s="3"/>
      <c r="D391" s="3"/>
      <c r="E391" s="3"/>
      <c r="F391" s="3"/>
      <c r="G391" s="3"/>
      <c r="H391" s="3"/>
      <c r="I391" s="55"/>
      <c r="J391" s="55"/>
      <c r="K391" s="55"/>
      <c r="L391" s="3"/>
      <c r="M391" s="3"/>
      <c r="N391" s="3"/>
      <c r="O391" s="3"/>
      <c r="P391" s="3"/>
      <c r="Q391" s="3"/>
      <c r="R391" s="3"/>
      <c r="S391" s="3"/>
      <c r="T391" s="3"/>
      <c r="U391" s="3"/>
      <c r="V391" s="3"/>
      <c r="W391" s="3"/>
      <c r="X391" s="3"/>
      <c r="Y391" s="3"/>
      <c r="Z391" s="3"/>
    </row>
    <row r="392" ht="14.25" customHeight="1">
      <c r="A392" s="3"/>
      <c r="B392" s="3"/>
      <c r="C392" s="3"/>
      <c r="D392" s="3"/>
      <c r="E392" s="3"/>
      <c r="F392" s="3"/>
      <c r="G392" s="3"/>
      <c r="H392" s="3"/>
      <c r="I392" s="55"/>
      <c r="J392" s="55"/>
      <c r="K392" s="55"/>
      <c r="L392" s="3"/>
      <c r="M392" s="3"/>
      <c r="N392" s="3"/>
      <c r="O392" s="3"/>
      <c r="P392" s="3"/>
      <c r="Q392" s="3"/>
      <c r="R392" s="3"/>
      <c r="S392" s="3"/>
      <c r="T392" s="3"/>
      <c r="U392" s="3"/>
      <c r="V392" s="3"/>
      <c r="W392" s="3"/>
      <c r="X392" s="3"/>
      <c r="Y392" s="3"/>
      <c r="Z392" s="3"/>
    </row>
    <row r="393" ht="14.25" customHeight="1">
      <c r="A393" s="3"/>
      <c r="B393" s="3"/>
      <c r="C393" s="3"/>
      <c r="D393" s="3"/>
      <c r="E393" s="3"/>
      <c r="F393" s="3"/>
      <c r="G393" s="3"/>
      <c r="H393" s="3"/>
      <c r="I393" s="55"/>
      <c r="J393" s="55"/>
      <c r="K393" s="55"/>
      <c r="L393" s="3"/>
      <c r="M393" s="3"/>
      <c r="N393" s="3"/>
      <c r="O393" s="3"/>
      <c r="P393" s="3"/>
      <c r="Q393" s="3"/>
      <c r="R393" s="3"/>
      <c r="S393" s="3"/>
      <c r="T393" s="3"/>
      <c r="U393" s="3"/>
      <c r="V393" s="3"/>
      <c r="W393" s="3"/>
      <c r="X393" s="3"/>
      <c r="Y393" s="3"/>
      <c r="Z393" s="3"/>
    </row>
    <row r="394" ht="14.25" customHeight="1">
      <c r="A394" s="3"/>
      <c r="B394" s="3"/>
      <c r="C394" s="3"/>
      <c r="D394" s="3"/>
      <c r="E394" s="3"/>
      <c r="F394" s="3"/>
      <c r="G394" s="3"/>
      <c r="H394" s="3"/>
      <c r="I394" s="55"/>
      <c r="J394" s="55"/>
      <c r="K394" s="55"/>
      <c r="L394" s="3"/>
      <c r="M394" s="3"/>
      <c r="N394" s="3"/>
      <c r="O394" s="3"/>
      <c r="P394" s="3"/>
      <c r="Q394" s="3"/>
      <c r="R394" s="3"/>
      <c r="S394" s="3"/>
      <c r="T394" s="3"/>
      <c r="U394" s="3"/>
      <c r="V394" s="3"/>
      <c r="W394" s="3"/>
      <c r="X394" s="3"/>
      <c r="Y394" s="3"/>
      <c r="Z394" s="3"/>
    </row>
    <row r="395" ht="15.0" customHeight="1">
      <c r="A395" s="3"/>
      <c r="B395" s="3"/>
      <c r="C395" s="3"/>
      <c r="D395" s="3"/>
      <c r="E395" s="3"/>
      <c r="F395" s="3"/>
      <c r="G395" s="3"/>
      <c r="H395" s="3"/>
      <c r="I395" s="55"/>
      <c r="J395" s="55"/>
      <c r="K395" s="55"/>
      <c r="L395" s="3"/>
      <c r="M395" s="3"/>
      <c r="N395" s="3"/>
      <c r="O395" s="3"/>
      <c r="P395" s="3"/>
      <c r="Q395" s="3"/>
      <c r="R395" s="3"/>
      <c r="S395" s="3"/>
      <c r="T395" s="3"/>
      <c r="U395" s="3"/>
      <c r="V395" s="3"/>
      <c r="W395" s="3"/>
      <c r="X395" s="3"/>
      <c r="Y395" s="3"/>
      <c r="Z395" s="3"/>
    </row>
    <row r="396" ht="14.25" customHeight="1">
      <c r="A396" s="3"/>
      <c r="B396" s="3"/>
      <c r="C396" s="3"/>
      <c r="D396" s="3"/>
      <c r="E396" s="3"/>
      <c r="F396" s="3"/>
      <c r="G396" s="3"/>
      <c r="H396" s="3"/>
      <c r="I396" s="55"/>
      <c r="J396" s="55"/>
      <c r="K396" s="55"/>
      <c r="L396" s="3"/>
      <c r="M396" s="3"/>
      <c r="N396" s="3"/>
      <c r="O396" s="3"/>
      <c r="P396" s="3"/>
      <c r="Q396" s="3"/>
      <c r="R396" s="3"/>
      <c r="S396" s="3"/>
      <c r="T396" s="3"/>
      <c r="U396" s="3"/>
      <c r="V396" s="3"/>
      <c r="W396" s="3"/>
      <c r="X396" s="3"/>
      <c r="Y396" s="3"/>
      <c r="Z396" s="3"/>
    </row>
    <row r="397" ht="14.25" customHeight="1">
      <c r="A397" s="3"/>
      <c r="B397" s="3"/>
      <c r="C397" s="3"/>
      <c r="D397" s="3"/>
      <c r="E397" s="3"/>
      <c r="F397" s="3"/>
      <c r="G397" s="3"/>
      <c r="H397" s="3"/>
      <c r="I397" s="55"/>
      <c r="J397" s="55"/>
      <c r="K397" s="55"/>
      <c r="L397" s="3"/>
      <c r="M397" s="3"/>
      <c r="N397" s="3"/>
      <c r="O397" s="3"/>
      <c r="P397" s="3"/>
      <c r="Q397" s="3"/>
      <c r="R397" s="3"/>
      <c r="S397" s="3"/>
      <c r="T397" s="3"/>
      <c r="U397" s="3"/>
      <c r="V397" s="3"/>
      <c r="W397" s="3"/>
      <c r="X397" s="3"/>
      <c r="Y397" s="3"/>
      <c r="Z397" s="3"/>
    </row>
    <row r="398" ht="14.25" customHeight="1">
      <c r="A398" s="3"/>
      <c r="B398" s="3"/>
      <c r="C398" s="3"/>
      <c r="D398" s="3"/>
      <c r="E398" s="3"/>
      <c r="F398" s="3"/>
      <c r="G398" s="3"/>
      <c r="H398" s="3"/>
      <c r="I398" s="55"/>
      <c r="J398" s="55"/>
      <c r="K398" s="55"/>
      <c r="L398" s="3"/>
      <c r="M398" s="3"/>
      <c r="N398" s="3"/>
      <c r="O398" s="3"/>
      <c r="P398" s="3"/>
      <c r="Q398" s="3"/>
      <c r="R398" s="3"/>
      <c r="S398" s="3"/>
      <c r="T398" s="3"/>
      <c r="U398" s="3"/>
      <c r="V398" s="3"/>
      <c r="W398" s="3"/>
      <c r="X398" s="3"/>
      <c r="Y398" s="3"/>
      <c r="Z398" s="3"/>
    </row>
    <row r="399" ht="14.25" customHeight="1">
      <c r="A399" s="3"/>
      <c r="B399" s="3"/>
      <c r="C399" s="3"/>
      <c r="D399" s="3"/>
      <c r="E399" s="3"/>
      <c r="F399" s="3"/>
      <c r="G399" s="3"/>
      <c r="H399" s="3"/>
      <c r="I399" s="55"/>
      <c r="J399" s="55"/>
      <c r="K399" s="55"/>
      <c r="L399" s="3"/>
      <c r="M399" s="3"/>
      <c r="N399" s="3"/>
      <c r="O399" s="3"/>
      <c r="P399" s="3"/>
      <c r="Q399" s="3"/>
      <c r="R399" s="3"/>
      <c r="S399" s="3"/>
      <c r="T399" s="3"/>
      <c r="U399" s="3"/>
      <c r="V399" s="3"/>
      <c r="W399" s="3"/>
      <c r="X399" s="3"/>
      <c r="Y399" s="3"/>
      <c r="Z399" s="3"/>
    </row>
    <row r="400" ht="14.25" customHeight="1">
      <c r="A400" s="3"/>
      <c r="B400" s="3"/>
      <c r="C400" s="3"/>
      <c r="D400" s="3"/>
      <c r="E400" s="3"/>
      <c r="F400" s="3"/>
      <c r="G400" s="3"/>
      <c r="H400" s="3"/>
      <c r="I400" s="55"/>
      <c r="J400" s="55"/>
      <c r="K400" s="55"/>
      <c r="L400" s="3"/>
      <c r="M400" s="3"/>
      <c r="N400" s="3"/>
      <c r="O400" s="3"/>
      <c r="P400" s="3"/>
      <c r="Q400" s="3"/>
      <c r="R400" s="3"/>
      <c r="S400" s="3"/>
      <c r="T400" s="3"/>
      <c r="U400" s="3"/>
      <c r="V400" s="3"/>
      <c r="W400" s="3"/>
      <c r="X400" s="3"/>
      <c r="Y400" s="3"/>
      <c r="Z400" s="3"/>
    </row>
    <row r="401" ht="15.0" customHeight="1">
      <c r="A401" s="3"/>
      <c r="B401" s="3"/>
      <c r="C401" s="3"/>
      <c r="D401" s="3"/>
      <c r="E401" s="3"/>
      <c r="F401" s="3"/>
      <c r="G401" s="3"/>
      <c r="H401" s="3"/>
      <c r="I401" s="55"/>
      <c r="J401" s="55"/>
      <c r="K401" s="55"/>
      <c r="L401" s="3"/>
      <c r="M401" s="3"/>
      <c r="N401" s="3"/>
      <c r="O401" s="3"/>
      <c r="P401" s="3"/>
      <c r="Q401" s="3"/>
      <c r="R401" s="3"/>
      <c r="S401" s="3"/>
      <c r="T401" s="3"/>
      <c r="U401" s="3"/>
      <c r="V401" s="3"/>
      <c r="W401" s="3"/>
      <c r="X401" s="3"/>
      <c r="Y401" s="3"/>
      <c r="Z401" s="3"/>
    </row>
    <row r="402" ht="14.25" customHeight="1">
      <c r="A402" s="3"/>
      <c r="B402" s="3"/>
      <c r="C402" s="3"/>
      <c r="D402" s="3"/>
      <c r="E402" s="3"/>
      <c r="F402" s="3"/>
      <c r="G402" s="3"/>
      <c r="H402" s="3"/>
      <c r="I402" s="55"/>
      <c r="J402" s="55"/>
      <c r="K402" s="55"/>
      <c r="L402" s="3"/>
      <c r="M402" s="3"/>
      <c r="N402" s="3"/>
      <c r="O402" s="3"/>
      <c r="P402" s="3"/>
      <c r="Q402" s="3"/>
      <c r="R402" s="3"/>
      <c r="S402" s="3"/>
      <c r="T402" s="3"/>
      <c r="U402" s="3"/>
      <c r="V402" s="3"/>
      <c r="W402" s="3"/>
      <c r="X402" s="3"/>
      <c r="Y402" s="3"/>
      <c r="Z402" s="3"/>
    </row>
    <row r="403" ht="14.25" customHeight="1">
      <c r="A403" s="3"/>
      <c r="B403" s="3"/>
      <c r="C403" s="3"/>
      <c r="D403" s="3"/>
      <c r="E403" s="3"/>
      <c r="F403" s="3"/>
      <c r="G403" s="3"/>
      <c r="H403" s="3"/>
      <c r="I403" s="55"/>
      <c r="J403" s="55"/>
      <c r="K403" s="55"/>
      <c r="L403" s="3"/>
      <c r="M403" s="3"/>
      <c r="N403" s="3"/>
      <c r="O403" s="3"/>
      <c r="P403" s="3"/>
      <c r="Q403" s="3"/>
      <c r="R403" s="3"/>
      <c r="S403" s="3"/>
      <c r="T403" s="3"/>
      <c r="U403" s="3"/>
      <c r="V403" s="3"/>
      <c r="W403" s="3"/>
      <c r="X403" s="3"/>
      <c r="Y403" s="3"/>
      <c r="Z403" s="3"/>
    </row>
    <row r="404" ht="14.25" customHeight="1">
      <c r="A404" s="3"/>
      <c r="B404" s="3"/>
      <c r="C404" s="3"/>
      <c r="D404" s="3"/>
      <c r="E404" s="3"/>
      <c r="F404" s="3"/>
      <c r="G404" s="3"/>
      <c r="H404" s="3"/>
      <c r="I404" s="55"/>
      <c r="J404" s="55"/>
      <c r="K404" s="55"/>
      <c r="L404" s="3"/>
      <c r="M404" s="3"/>
      <c r="N404" s="3"/>
      <c r="O404" s="3"/>
      <c r="P404" s="3"/>
      <c r="Q404" s="3"/>
      <c r="R404" s="3"/>
      <c r="S404" s="3"/>
      <c r="T404" s="3"/>
      <c r="U404" s="3"/>
      <c r="V404" s="3"/>
      <c r="W404" s="3"/>
      <c r="X404" s="3"/>
      <c r="Y404" s="3"/>
      <c r="Z404" s="3"/>
    </row>
    <row r="405" ht="14.25" customHeight="1">
      <c r="A405" s="3"/>
      <c r="B405" s="3"/>
      <c r="C405" s="3"/>
      <c r="D405" s="3"/>
      <c r="E405" s="3"/>
      <c r="F405" s="3"/>
      <c r="G405" s="3"/>
      <c r="H405" s="3"/>
      <c r="I405" s="55"/>
      <c r="J405" s="55"/>
      <c r="K405" s="55"/>
      <c r="L405" s="3"/>
      <c r="M405" s="3"/>
      <c r="N405" s="3"/>
      <c r="O405" s="3"/>
      <c r="P405" s="3"/>
      <c r="Q405" s="3"/>
      <c r="R405" s="3"/>
      <c r="S405" s="3"/>
      <c r="T405" s="3"/>
      <c r="U405" s="3"/>
      <c r="V405" s="3"/>
      <c r="W405" s="3"/>
      <c r="X405" s="3"/>
      <c r="Y405" s="3"/>
      <c r="Z405" s="3"/>
    </row>
    <row r="406" ht="14.25" customHeight="1">
      <c r="A406" s="3"/>
      <c r="B406" s="3"/>
      <c r="C406" s="3"/>
      <c r="D406" s="3"/>
      <c r="E406" s="3"/>
      <c r="F406" s="3"/>
      <c r="G406" s="3"/>
      <c r="H406" s="3"/>
      <c r="I406" s="55"/>
      <c r="J406" s="55"/>
      <c r="K406" s="55"/>
      <c r="L406" s="3"/>
      <c r="M406" s="3"/>
      <c r="N406" s="3"/>
      <c r="O406" s="3"/>
      <c r="P406" s="3"/>
      <c r="Q406" s="3"/>
      <c r="R406" s="3"/>
      <c r="S406" s="3"/>
      <c r="T406" s="3"/>
      <c r="U406" s="3"/>
      <c r="V406" s="3"/>
      <c r="W406" s="3"/>
      <c r="X406" s="3"/>
      <c r="Y406" s="3"/>
      <c r="Z406" s="3"/>
    </row>
    <row r="407" ht="15.0" customHeight="1">
      <c r="A407" s="3"/>
      <c r="B407" s="3"/>
      <c r="C407" s="3"/>
      <c r="D407" s="3"/>
      <c r="E407" s="3"/>
      <c r="F407" s="3"/>
      <c r="G407" s="3"/>
      <c r="H407" s="3"/>
      <c r="I407" s="55"/>
      <c r="J407" s="55"/>
      <c r="K407" s="55"/>
      <c r="L407" s="3"/>
      <c r="M407" s="3"/>
      <c r="N407" s="3"/>
      <c r="O407" s="3"/>
      <c r="P407" s="3"/>
      <c r="Q407" s="3"/>
      <c r="R407" s="3"/>
      <c r="S407" s="3"/>
      <c r="T407" s="3"/>
      <c r="U407" s="3"/>
      <c r="V407" s="3"/>
      <c r="W407" s="3"/>
      <c r="X407" s="3"/>
      <c r="Y407" s="3"/>
      <c r="Z407" s="3"/>
    </row>
    <row r="408" ht="14.25" customHeight="1">
      <c r="A408" s="3"/>
      <c r="B408" s="3"/>
      <c r="C408" s="3"/>
      <c r="D408" s="3"/>
      <c r="E408" s="3"/>
      <c r="F408" s="3"/>
      <c r="G408" s="3"/>
      <c r="H408" s="3"/>
      <c r="I408" s="55"/>
      <c r="J408" s="55"/>
      <c r="K408" s="55"/>
      <c r="L408" s="3"/>
      <c r="M408" s="3"/>
      <c r="N408" s="3"/>
      <c r="O408" s="3"/>
      <c r="P408" s="3"/>
      <c r="Q408" s="3"/>
      <c r="R408" s="3"/>
      <c r="S408" s="3"/>
      <c r="T408" s="3"/>
      <c r="U408" s="3"/>
      <c r="V408" s="3"/>
      <c r="W408" s="3"/>
      <c r="X408" s="3"/>
      <c r="Y408" s="3"/>
      <c r="Z408" s="3"/>
    </row>
    <row r="409" ht="14.25" customHeight="1">
      <c r="A409" s="3"/>
      <c r="B409" s="3"/>
      <c r="C409" s="3"/>
      <c r="D409" s="3"/>
      <c r="E409" s="3"/>
      <c r="F409" s="3"/>
      <c r="G409" s="3"/>
      <c r="H409" s="3"/>
      <c r="I409" s="55"/>
      <c r="J409" s="55"/>
      <c r="K409" s="55"/>
      <c r="L409" s="3"/>
      <c r="M409" s="3"/>
      <c r="N409" s="3"/>
      <c r="O409" s="3"/>
      <c r="P409" s="3"/>
      <c r="Q409" s="3"/>
      <c r="R409" s="3"/>
      <c r="S409" s="3"/>
      <c r="T409" s="3"/>
      <c r="U409" s="3"/>
      <c r="V409" s="3"/>
      <c r="W409" s="3"/>
      <c r="X409" s="3"/>
      <c r="Y409" s="3"/>
      <c r="Z409" s="3"/>
    </row>
    <row r="410" ht="14.25" customHeight="1">
      <c r="A410" s="3"/>
      <c r="B410" s="3"/>
      <c r="C410" s="3"/>
      <c r="D410" s="3"/>
      <c r="E410" s="3"/>
      <c r="F410" s="3"/>
      <c r="G410" s="3"/>
      <c r="H410" s="3"/>
      <c r="I410" s="55"/>
      <c r="J410" s="55"/>
      <c r="K410" s="55"/>
      <c r="L410" s="3"/>
      <c r="M410" s="3"/>
      <c r="N410" s="3"/>
      <c r="O410" s="3"/>
      <c r="P410" s="3"/>
      <c r="Q410" s="3"/>
      <c r="R410" s="3"/>
      <c r="S410" s="3"/>
      <c r="T410" s="3"/>
      <c r="U410" s="3"/>
      <c r="V410" s="3"/>
      <c r="W410" s="3"/>
      <c r="X410" s="3"/>
      <c r="Y410" s="3"/>
      <c r="Z410" s="3"/>
    </row>
    <row r="411" ht="14.25" customHeight="1">
      <c r="A411" s="3"/>
      <c r="B411" s="3"/>
      <c r="C411" s="3"/>
      <c r="D411" s="3"/>
      <c r="E411" s="3"/>
      <c r="F411" s="3"/>
      <c r="G411" s="3"/>
      <c r="H411" s="3"/>
      <c r="I411" s="55"/>
      <c r="J411" s="55"/>
      <c r="K411" s="55"/>
      <c r="L411" s="3"/>
      <c r="M411" s="3"/>
      <c r="N411" s="3"/>
      <c r="O411" s="3"/>
      <c r="P411" s="3"/>
      <c r="Q411" s="3"/>
      <c r="R411" s="3"/>
      <c r="S411" s="3"/>
      <c r="T411" s="3"/>
      <c r="U411" s="3"/>
      <c r="V411" s="3"/>
      <c r="W411" s="3"/>
      <c r="X411" s="3"/>
      <c r="Y411" s="3"/>
      <c r="Z411" s="3"/>
    </row>
    <row r="412" ht="14.25" customHeight="1">
      <c r="A412" s="3"/>
      <c r="B412" s="3"/>
      <c r="C412" s="3"/>
      <c r="D412" s="3"/>
      <c r="E412" s="3"/>
      <c r="F412" s="3"/>
      <c r="G412" s="3"/>
      <c r="H412" s="3"/>
      <c r="I412" s="55"/>
      <c r="J412" s="55"/>
      <c r="K412" s="55"/>
      <c r="L412" s="3"/>
      <c r="M412" s="3"/>
      <c r="N412" s="3"/>
      <c r="O412" s="3"/>
      <c r="P412" s="3"/>
      <c r="Q412" s="3"/>
      <c r="R412" s="3"/>
      <c r="S412" s="3"/>
      <c r="T412" s="3"/>
      <c r="U412" s="3"/>
      <c r="V412" s="3"/>
      <c r="W412" s="3"/>
      <c r="X412" s="3"/>
      <c r="Y412" s="3"/>
      <c r="Z412" s="3"/>
    </row>
    <row r="413" ht="15.0" customHeight="1">
      <c r="A413" s="3"/>
      <c r="B413" s="3"/>
      <c r="C413" s="3"/>
      <c r="D413" s="3"/>
      <c r="E413" s="3"/>
      <c r="F413" s="3"/>
      <c r="G413" s="3"/>
      <c r="H413" s="3"/>
      <c r="I413" s="55"/>
      <c r="J413" s="55"/>
      <c r="K413" s="55"/>
      <c r="L413" s="3"/>
      <c r="M413" s="3"/>
      <c r="N413" s="3"/>
      <c r="O413" s="3"/>
      <c r="P413" s="3"/>
      <c r="Q413" s="3"/>
      <c r="R413" s="3"/>
      <c r="S413" s="3"/>
      <c r="T413" s="3"/>
      <c r="U413" s="3"/>
      <c r="V413" s="3"/>
      <c r="W413" s="3"/>
      <c r="X413" s="3"/>
      <c r="Y413" s="3"/>
      <c r="Z413" s="3"/>
    </row>
    <row r="414" ht="14.25" customHeight="1">
      <c r="A414" s="3"/>
      <c r="B414" s="3"/>
      <c r="C414" s="3"/>
      <c r="D414" s="3"/>
      <c r="E414" s="3"/>
      <c r="F414" s="3"/>
      <c r="G414" s="3"/>
      <c r="H414" s="3"/>
      <c r="I414" s="55"/>
      <c r="J414" s="55"/>
      <c r="K414" s="55"/>
      <c r="L414" s="3"/>
      <c r="M414" s="3"/>
      <c r="N414" s="3"/>
      <c r="O414" s="3"/>
      <c r="P414" s="3"/>
      <c r="Q414" s="3"/>
      <c r="R414" s="3"/>
      <c r="S414" s="3"/>
      <c r="T414" s="3"/>
      <c r="U414" s="3"/>
      <c r="V414" s="3"/>
      <c r="W414" s="3"/>
      <c r="X414" s="3"/>
      <c r="Y414" s="3"/>
      <c r="Z414" s="3"/>
    </row>
    <row r="415" ht="14.25" customHeight="1">
      <c r="A415" s="3"/>
      <c r="B415" s="3"/>
      <c r="C415" s="3"/>
      <c r="D415" s="3"/>
      <c r="E415" s="3"/>
      <c r="F415" s="3"/>
      <c r="G415" s="3"/>
      <c r="H415" s="3"/>
      <c r="I415" s="55"/>
      <c r="J415" s="55"/>
      <c r="K415" s="55"/>
      <c r="L415" s="3"/>
      <c r="M415" s="3"/>
      <c r="N415" s="3"/>
      <c r="O415" s="3"/>
      <c r="P415" s="3"/>
      <c r="Q415" s="3"/>
      <c r="R415" s="3"/>
      <c r="S415" s="3"/>
      <c r="T415" s="3"/>
      <c r="U415" s="3"/>
      <c r="V415" s="3"/>
      <c r="W415" s="3"/>
      <c r="X415" s="3"/>
      <c r="Y415" s="3"/>
      <c r="Z415" s="3"/>
    </row>
    <row r="416" ht="14.25" customHeight="1">
      <c r="A416" s="3"/>
      <c r="B416" s="3"/>
      <c r="C416" s="3"/>
      <c r="D416" s="3"/>
      <c r="E416" s="3"/>
      <c r="F416" s="3"/>
      <c r="G416" s="3"/>
      <c r="H416" s="3"/>
      <c r="I416" s="55"/>
      <c r="J416" s="55"/>
      <c r="K416" s="55"/>
      <c r="L416" s="3"/>
      <c r="M416" s="3"/>
      <c r="N416" s="3"/>
      <c r="O416" s="3"/>
      <c r="P416" s="3"/>
      <c r="Q416" s="3"/>
      <c r="R416" s="3"/>
      <c r="S416" s="3"/>
      <c r="T416" s="3"/>
      <c r="U416" s="3"/>
      <c r="V416" s="3"/>
      <c r="W416" s="3"/>
      <c r="X416" s="3"/>
      <c r="Y416" s="3"/>
      <c r="Z416" s="3"/>
    </row>
    <row r="417" ht="14.25" customHeight="1">
      <c r="A417" s="3"/>
      <c r="B417" s="3"/>
      <c r="C417" s="3"/>
      <c r="D417" s="3"/>
      <c r="E417" s="3"/>
      <c r="F417" s="3"/>
      <c r="G417" s="3"/>
      <c r="H417" s="3"/>
      <c r="I417" s="55"/>
      <c r="J417" s="55"/>
      <c r="K417" s="55"/>
      <c r="L417" s="3"/>
      <c r="M417" s="3"/>
      <c r="N417" s="3"/>
      <c r="O417" s="3"/>
      <c r="P417" s="3"/>
      <c r="Q417" s="3"/>
      <c r="R417" s="3"/>
      <c r="S417" s="3"/>
      <c r="T417" s="3"/>
      <c r="U417" s="3"/>
      <c r="V417" s="3"/>
      <c r="W417" s="3"/>
      <c r="X417" s="3"/>
      <c r="Y417" s="3"/>
      <c r="Z417" s="3"/>
    </row>
    <row r="418" ht="14.25" customHeight="1">
      <c r="A418" s="3"/>
      <c r="B418" s="3"/>
      <c r="C418" s="3"/>
      <c r="D418" s="3"/>
      <c r="E418" s="3"/>
      <c r="F418" s="3"/>
      <c r="G418" s="3"/>
      <c r="H418" s="3"/>
      <c r="I418" s="55"/>
      <c r="J418" s="55"/>
      <c r="K418" s="55"/>
      <c r="L418" s="3"/>
      <c r="M418" s="3"/>
      <c r="N418" s="3"/>
      <c r="O418" s="3"/>
      <c r="P418" s="3"/>
      <c r="Q418" s="3"/>
      <c r="R418" s="3"/>
      <c r="S418" s="3"/>
      <c r="T418" s="3"/>
      <c r="U418" s="3"/>
      <c r="V418" s="3"/>
      <c r="W418" s="3"/>
      <c r="X418" s="3"/>
      <c r="Y418" s="3"/>
      <c r="Z418" s="3"/>
    </row>
    <row r="419" ht="15.0" customHeight="1">
      <c r="A419" s="3"/>
      <c r="B419" s="3"/>
      <c r="C419" s="3"/>
      <c r="D419" s="3"/>
      <c r="E419" s="3"/>
      <c r="F419" s="3"/>
      <c r="G419" s="3"/>
      <c r="H419" s="3"/>
      <c r="I419" s="55"/>
      <c r="J419" s="55"/>
      <c r="K419" s="55"/>
      <c r="L419" s="3"/>
      <c r="M419" s="3"/>
      <c r="N419" s="3"/>
      <c r="O419" s="3"/>
      <c r="P419" s="3"/>
      <c r="Q419" s="3"/>
      <c r="R419" s="3"/>
      <c r="S419" s="3"/>
      <c r="T419" s="3"/>
      <c r="U419" s="3"/>
      <c r="V419" s="3"/>
      <c r="W419" s="3"/>
      <c r="X419" s="3"/>
      <c r="Y419" s="3"/>
      <c r="Z419" s="3"/>
    </row>
    <row r="420" ht="14.25" customHeight="1">
      <c r="A420" s="3"/>
      <c r="B420" s="3"/>
      <c r="C420" s="3"/>
      <c r="D420" s="3"/>
      <c r="E420" s="3"/>
      <c r="F420" s="3"/>
      <c r="G420" s="3"/>
      <c r="H420" s="3"/>
      <c r="I420" s="55"/>
      <c r="J420" s="55"/>
      <c r="K420" s="55"/>
      <c r="L420" s="3"/>
      <c r="M420" s="3"/>
      <c r="N420" s="3"/>
      <c r="O420" s="3"/>
      <c r="P420" s="3"/>
      <c r="Q420" s="3"/>
      <c r="R420" s="3"/>
      <c r="S420" s="3"/>
      <c r="T420" s="3"/>
      <c r="U420" s="3"/>
      <c r="V420" s="3"/>
      <c r="W420" s="3"/>
      <c r="X420" s="3"/>
      <c r="Y420" s="3"/>
      <c r="Z420" s="3"/>
    </row>
    <row r="421" ht="15.0" customHeight="1">
      <c r="A421" s="3"/>
      <c r="B421" s="3"/>
      <c r="C421" s="3"/>
      <c r="D421" s="3"/>
      <c r="E421" s="3"/>
      <c r="F421" s="3"/>
      <c r="G421" s="3"/>
      <c r="H421" s="3"/>
      <c r="I421" s="55"/>
      <c r="J421" s="55"/>
      <c r="K421" s="55"/>
      <c r="L421" s="3"/>
      <c r="M421" s="3"/>
      <c r="N421" s="3"/>
      <c r="O421" s="3"/>
      <c r="P421" s="3"/>
      <c r="Q421" s="3"/>
      <c r="R421" s="3"/>
      <c r="S421" s="3"/>
      <c r="T421" s="3"/>
      <c r="U421" s="3"/>
      <c r="V421" s="3"/>
      <c r="W421" s="3"/>
      <c r="X421" s="3"/>
      <c r="Y421" s="3"/>
      <c r="Z421" s="3"/>
    </row>
    <row r="422" ht="14.25" customHeight="1">
      <c r="A422" s="3"/>
      <c r="B422" s="3"/>
      <c r="C422" s="3"/>
      <c r="D422" s="3"/>
      <c r="E422" s="3"/>
      <c r="F422" s="3"/>
      <c r="G422" s="3"/>
      <c r="H422" s="3"/>
      <c r="I422" s="55"/>
      <c r="J422" s="55"/>
      <c r="K422" s="55"/>
      <c r="L422" s="3"/>
      <c r="M422" s="3"/>
      <c r="N422" s="3"/>
      <c r="O422" s="3"/>
      <c r="P422" s="3"/>
      <c r="Q422" s="3"/>
      <c r="R422" s="3"/>
      <c r="S422" s="3"/>
      <c r="T422" s="3"/>
      <c r="U422" s="3"/>
      <c r="V422" s="3"/>
      <c r="W422" s="3"/>
      <c r="X422" s="3"/>
      <c r="Y422" s="3"/>
      <c r="Z422" s="3"/>
    </row>
    <row r="423" ht="14.25" customHeight="1">
      <c r="A423" s="3"/>
      <c r="B423" s="3"/>
      <c r="C423" s="3"/>
      <c r="D423" s="3"/>
      <c r="E423" s="3"/>
      <c r="F423" s="3"/>
      <c r="G423" s="3"/>
      <c r="H423" s="3"/>
      <c r="I423" s="55"/>
      <c r="J423" s="55"/>
      <c r="K423" s="55"/>
      <c r="L423" s="3"/>
      <c r="M423" s="3"/>
      <c r="N423" s="3"/>
      <c r="O423" s="3"/>
      <c r="P423" s="3"/>
      <c r="Q423" s="3"/>
      <c r="R423" s="3"/>
      <c r="S423" s="3"/>
      <c r="T423" s="3"/>
      <c r="U423" s="3"/>
      <c r="V423" s="3"/>
      <c r="W423" s="3"/>
      <c r="X423" s="3"/>
      <c r="Y423" s="3"/>
      <c r="Z423" s="3"/>
    </row>
    <row r="424" ht="14.25" customHeight="1">
      <c r="A424" s="3"/>
      <c r="B424" s="3"/>
      <c r="C424" s="3"/>
      <c r="D424" s="3"/>
      <c r="E424" s="3"/>
      <c r="F424" s="3"/>
      <c r="G424" s="3"/>
      <c r="H424" s="3"/>
      <c r="I424" s="55"/>
      <c r="J424" s="55"/>
      <c r="K424" s="55"/>
      <c r="L424" s="3"/>
      <c r="M424" s="3"/>
      <c r="N424" s="3"/>
      <c r="O424" s="3"/>
      <c r="P424" s="3"/>
      <c r="Q424" s="3"/>
      <c r="R424" s="3"/>
      <c r="S424" s="3"/>
      <c r="T424" s="3"/>
      <c r="U424" s="3"/>
      <c r="V424" s="3"/>
      <c r="W424" s="3"/>
      <c r="X424" s="3"/>
      <c r="Y424" s="3"/>
      <c r="Z424" s="3"/>
    </row>
    <row r="425" ht="14.25" customHeight="1">
      <c r="A425" s="3"/>
      <c r="B425" s="3"/>
      <c r="C425" s="3"/>
      <c r="D425" s="3"/>
      <c r="E425" s="3"/>
      <c r="F425" s="3"/>
      <c r="G425" s="3"/>
      <c r="H425" s="3"/>
      <c r="I425" s="55"/>
      <c r="J425" s="55"/>
      <c r="K425" s="55"/>
      <c r="L425" s="3"/>
      <c r="M425" s="3"/>
      <c r="N425" s="3"/>
      <c r="O425" s="3"/>
      <c r="P425" s="3"/>
      <c r="Q425" s="3"/>
      <c r="R425" s="3"/>
      <c r="S425" s="3"/>
      <c r="T425" s="3"/>
      <c r="U425" s="3"/>
      <c r="V425" s="3"/>
      <c r="W425" s="3"/>
      <c r="X425" s="3"/>
      <c r="Y425" s="3"/>
      <c r="Z425" s="3"/>
    </row>
    <row r="426" ht="14.25" customHeight="1">
      <c r="A426" s="3"/>
      <c r="B426" s="3"/>
      <c r="C426" s="3"/>
      <c r="D426" s="3"/>
      <c r="E426" s="3"/>
      <c r="F426" s="3"/>
      <c r="G426" s="3"/>
      <c r="H426" s="3"/>
      <c r="I426" s="55"/>
      <c r="J426" s="55"/>
      <c r="K426" s="55"/>
      <c r="L426" s="3"/>
      <c r="M426" s="3"/>
      <c r="N426" s="3"/>
      <c r="O426" s="3"/>
      <c r="P426" s="3"/>
      <c r="Q426" s="3"/>
      <c r="R426" s="3"/>
      <c r="S426" s="3"/>
      <c r="T426" s="3"/>
      <c r="U426" s="3"/>
      <c r="V426" s="3"/>
      <c r="W426" s="3"/>
      <c r="X426" s="3"/>
      <c r="Y426" s="3"/>
      <c r="Z426" s="3"/>
    </row>
    <row r="427" ht="15.0" customHeight="1">
      <c r="A427" s="3"/>
      <c r="B427" s="3"/>
      <c r="C427" s="3"/>
      <c r="D427" s="3"/>
      <c r="E427" s="3"/>
      <c r="F427" s="3"/>
      <c r="G427" s="3"/>
      <c r="H427" s="3"/>
      <c r="I427" s="55"/>
      <c r="J427" s="55"/>
      <c r="K427" s="55"/>
      <c r="L427" s="3"/>
      <c r="M427" s="3"/>
      <c r="N427" s="3"/>
      <c r="O427" s="3"/>
      <c r="P427" s="3"/>
      <c r="Q427" s="3"/>
      <c r="R427" s="3"/>
      <c r="S427" s="3"/>
      <c r="T427" s="3"/>
      <c r="U427" s="3"/>
      <c r="V427" s="3"/>
      <c r="W427" s="3"/>
      <c r="X427" s="3"/>
      <c r="Y427" s="3"/>
      <c r="Z427" s="3"/>
    </row>
    <row r="428" ht="14.25" customHeight="1">
      <c r="A428" s="3"/>
      <c r="B428" s="3"/>
      <c r="C428" s="3"/>
      <c r="D428" s="3"/>
      <c r="E428" s="3"/>
      <c r="F428" s="3"/>
      <c r="G428" s="3"/>
      <c r="H428" s="3"/>
      <c r="I428" s="55"/>
      <c r="J428" s="55"/>
      <c r="K428" s="55"/>
      <c r="L428" s="3"/>
      <c r="M428" s="3"/>
      <c r="N428" s="3"/>
      <c r="O428" s="3"/>
      <c r="P428" s="3"/>
      <c r="Q428" s="3"/>
      <c r="R428" s="3"/>
      <c r="S428" s="3"/>
      <c r="T428" s="3"/>
      <c r="U428" s="3"/>
      <c r="V428" s="3"/>
      <c r="W428" s="3"/>
      <c r="X428" s="3"/>
      <c r="Y428" s="3"/>
      <c r="Z428" s="3"/>
    </row>
    <row r="429" ht="14.25" customHeight="1">
      <c r="A429" s="3"/>
      <c r="B429" s="3"/>
      <c r="C429" s="3"/>
      <c r="D429" s="3"/>
      <c r="E429" s="3"/>
      <c r="F429" s="3"/>
      <c r="G429" s="3"/>
      <c r="H429" s="3"/>
      <c r="I429" s="55"/>
      <c r="J429" s="55"/>
      <c r="K429" s="55"/>
      <c r="L429" s="3"/>
      <c r="M429" s="3"/>
      <c r="N429" s="3"/>
      <c r="O429" s="3"/>
      <c r="P429" s="3"/>
      <c r="Q429" s="3"/>
      <c r="R429" s="3"/>
      <c r="S429" s="3"/>
      <c r="T429" s="3"/>
      <c r="U429" s="3"/>
      <c r="V429" s="3"/>
      <c r="W429" s="3"/>
      <c r="X429" s="3"/>
      <c r="Y429" s="3"/>
      <c r="Z429" s="3"/>
    </row>
    <row r="430" ht="3.75" customHeight="1">
      <c r="A430" s="3"/>
      <c r="B430" s="3"/>
      <c r="C430" s="3"/>
      <c r="D430" s="3"/>
      <c r="E430" s="3"/>
      <c r="F430" s="3"/>
      <c r="G430" s="3"/>
      <c r="H430" s="3"/>
      <c r="I430" s="55"/>
      <c r="J430" s="55"/>
      <c r="K430" s="55"/>
      <c r="L430" s="3"/>
      <c r="M430" s="3"/>
      <c r="N430" s="3"/>
      <c r="O430" s="3"/>
      <c r="P430" s="3"/>
      <c r="Q430" s="3"/>
      <c r="R430" s="3"/>
      <c r="S430" s="3"/>
      <c r="T430" s="3"/>
      <c r="U430" s="3"/>
      <c r="V430" s="3"/>
      <c r="W430" s="3"/>
      <c r="X430" s="3"/>
      <c r="Y430" s="3"/>
      <c r="Z430" s="3"/>
    </row>
    <row r="431" ht="14.25" customHeight="1">
      <c r="A431" s="3"/>
      <c r="B431" s="3"/>
      <c r="C431" s="3"/>
      <c r="D431" s="3"/>
      <c r="E431" s="3"/>
      <c r="F431" s="3"/>
      <c r="G431" s="3"/>
      <c r="H431" s="3"/>
      <c r="I431" s="55"/>
      <c r="J431" s="55"/>
      <c r="K431" s="55"/>
      <c r="L431" s="3"/>
      <c r="M431" s="3"/>
      <c r="N431" s="3"/>
      <c r="O431" s="3"/>
      <c r="P431" s="3"/>
      <c r="Q431" s="3"/>
      <c r="R431" s="3"/>
      <c r="S431" s="3"/>
      <c r="T431" s="3"/>
      <c r="U431" s="3"/>
      <c r="V431" s="3"/>
      <c r="W431" s="3"/>
      <c r="X431" s="3"/>
      <c r="Y431" s="3"/>
      <c r="Z431" s="3"/>
    </row>
    <row r="432" ht="15.0" customHeight="1">
      <c r="A432" s="3"/>
      <c r="B432" s="3"/>
      <c r="C432" s="3"/>
      <c r="D432" s="3"/>
      <c r="E432" s="3"/>
      <c r="F432" s="3"/>
      <c r="G432" s="3"/>
      <c r="H432" s="3"/>
      <c r="I432" s="55"/>
      <c r="J432" s="55"/>
      <c r="K432" s="55"/>
      <c r="L432" s="3"/>
      <c r="M432" s="3"/>
      <c r="N432" s="3"/>
      <c r="O432" s="3"/>
      <c r="P432" s="3"/>
      <c r="Q432" s="3"/>
      <c r="R432" s="3"/>
      <c r="S432" s="3"/>
      <c r="T432" s="3"/>
      <c r="U432" s="3"/>
      <c r="V432" s="3"/>
      <c r="W432" s="3"/>
      <c r="X432" s="3"/>
      <c r="Y432" s="3"/>
      <c r="Z432" s="3"/>
    </row>
    <row r="433" ht="15.0" customHeight="1">
      <c r="A433" s="3"/>
      <c r="B433" s="3"/>
      <c r="C433" s="3"/>
      <c r="D433" s="3"/>
      <c r="E433" s="3"/>
      <c r="F433" s="3"/>
      <c r="G433" s="3"/>
      <c r="H433" s="3"/>
      <c r="I433" s="55"/>
      <c r="J433" s="55"/>
      <c r="K433" s="55"/>
      <c r="L433" s="3"/>
      <c r="M433" s="3"/>
      <c r="N433" s="3"/>
      <c r="O433" s="3"/>
      <c r="P433" s="3"/>
      <c r="Q433" s="3"/>
      <c r="R433" s="3"/>
      <c r="S433" s="3"/>
      <c r="T433" s="3"/>
      <c r="U433" s="3"/>
      <c r="V433" s="3"/>
      <c r="W433" s="3"/>
      <c r="X433" s="3"/>
      <c r="Y433" s="3"/>
      <c r="Z433" s="3"/>
    </row>
    <row r="434" ht="15.0" customHeight="1">
      <c r="A434" s="3"/>
      <c r="B434" s="3"/>
      <c r="C434" s="3"/>
      <c r="D434" s="3"/>
      <c r="E434" s="3"/>
      <c r="F434" s="3"/>
      <c r="G434" s="3"/>
      <c r="H434" s="3"/>
      <c r="I434" s="55"/>
      <c r="J434" s="55"/>
      <c r="K434" s="55"/>
      <c r="L434" s="3"/>
      <c r="M434" s="3"/>
      <c r="N434" s="3"/>
      <c r="O434" s="3"/>
      <c r="P434" s="3"/>
      <c r="Q434" s="3"/>
      <c r="R434" s="3"/>
      <c r="S434" s="3"/>
      <c r="T434" s="3"/>
      <c r="U434" s="3"/>
      <c r="V434" s="3"/>
      <c r="W434" s="3"/>
      <c r="X434" s="3"/>
      <c r="Y434" s="3"/>
      <c r="Z434" s="3"/>
    </row>
    <row r="435" ht="15.0" customHeight="1">
      <c r="A435" s="3"/>
      <c r="B435" s="3"/>
      <c r="C435" s="3"/>
      <c r="D435" s="3"/>
      <c r="E435" s="3"/>
      <c r="F435" s="3"/>
      <c r="G435" s="3"/>
      <c r="H435" s="3"/>
      <c r="I435" s="55"/>
      <c r="J435" s="55"/>
      <c r="K435" s="55"/>
      <c r="L435" s="3"/>
      <c r="M435" s="3"/>
      <c r="N435" s="3"/>
      <c r="O435" s="3"/>
      <c r="P435" s="3"/>
      <c r="Q435" s="3"/>
      <c r="R435" s="3"/>
      <c r="S435" s="3"/>
      <c r="T435" s="3"/>
      <c r="U435" s="3"/>
      <c r="V435" s="3"/>
      <c r="W435" s="3"/>
      <c r="X435" s="3"/>
      <c r="Y435" s="3"/>
      <c r="Z435" s="3"/>
    </row>
    <row r="436" ht="15.0" customHeight="1">
      <c r="A436" s="3"/>
      <c r="B436" s="3"/>
      <c r="C436" s="3"/>
      <c r="D436" s="3"/>
      <c r="E436" s="3"/>
      <c r="F436" s="3"/>
      <c r="G436" s="3"/>
      <c r="H436" s="3"/>
      <c r="I436" s="55"/>
      <c r="J436" s="55"/>
      <c r="K436" s="55"/>
      <c r="L436" s="3"/>
      <c r="M436" s="3"/>
      <c r="N436" s="3"/>
      <c r="O436" s="3"/>
      <c r="P436" s="3"/>
      <c r="Q436" s="3"/>
      <c r="R436" s="3"/>
      <c r="S436" s="3"/>
      <c r="T436" s="3"/>
      <c r="U436" s="3"/>
      <c r="V436" s="3"/>
      <c r="W436" s="3"/>
      <c r="X436" s="3"/>
      <c r="Y436" s="3"/>
      <c r="Z436" s="3"/>
    </row>
    <row r="437" ht="15.0" customHeight="1">
      <c r="A437" s="3"/>
      <c r="B437" s="3"/>
      <c r="C437" s="3"/>
      <c r="D437" s="3"/>
      <c r="E437" s="3"/>
      <c r="F437" s="3"/>
      <c r="G437" s="3"/>
      <c r="H437" s="3"/>
      <c r="I437" s="55"/>
      <c r="J437" s="55"/>
      <c r="K437" s="55"/>
      <c r="L437" s="3"/>
      <c r="M437" s="3"/>
      <c r="N437" s="3"/>
      <c r="O437" s="3"/>
      <c r="P437" s="3"/>
      <c r="Q437" s="3"/>
      <c r="R437" s="3"/>
      <c r="S437" s="3"/>
      <c r="T437" s="3"/>
      <c r="U437" s="3"/>
      <c r="V437" s="3"/>
      <c r="W437" s="3"/>
      <c r="X437" s="3"/>
      <c r="Y437" s="3"/>
      <c r="Z437" s="3"/>
    </row>
    <row r="438" ht="14.25" customHeight="1">
      <c r="A438" s="3"/>
      <c r="B438" s="3"/>
      <c r="C438" s="3"/>
      <c r="D438" s="3"/>
      <c r="E438" s="3"/>
      <c r="F438" s="3"/>
      <c r="G438" s="3"/>
      <c r="H438" s="3"/>
      <c r="I438" s="55"/>
      <c r="J438" s="55"/>
      <c r="K438" s="55"/>
      <c r="L438" s="3"/>
      <c r="M438" s="3"/>
      <c r="N438" s="3"/>
      <c r="O438" s="3"/>
      <c r="P438" s="3"/>
      <c r="Q438" s="3"/>
      <c r="R438" s="3"/>
      <c r="S438" s="3"/>
      <c r="T438" s="3"/>
      <c r="U438" s="3"/>
      <c r="V438" s="3"/>
      <c r="W438" s="3"/>
      <c r="X438" s="3"/>
      <c r="Y438" s="3"/>
      <c r="Z438" s="3"/>
    </row>
    <row r="439" ht="15.0" customHeight="1">
      <c r="A439" s="3"/>
      <c r="B439" s="3"/>
      <c r="C439" s="3"/>
      <c r="D439" s="3"/>
      <c r="E439" s="3"/>
      <c r="F439" s="3"/>
      <c r="G439" s="3"/>
      <c r="H439" s="3"/>
      <c r="I439" s="55"/>
      <c r="J439" s="55"/>
      <c r="K439" s="55"/>
      <c r="L439" s="3"/>
      <c r="M439" s="3"/>
      <c r="N439" s="3"/>
      <c r="O439" s="3"/>
      <c r="P439" s="3"/>
      <c r="Q439" s="3"/>
      <c r="R439" s="3"/>
      <c r="S439" s="3"/>
      <c r="T439" s="3"/>
      <c r="U439" s="3"/>
      <c r="V439" s="3"/>
      <c r="W439" s="3"/>
      <c r="X439" s="3"/>
      <c r="Y439" s="3"/>
      <c r="Z439" s="3"/>
    </row>
    <row r="440" ht="14.25" customHeight="1">
      <c r="A440" s="3"/>
      <c r="B440" s="3"/>
      <c r="C440" s="3"/>
      <c r="D440" s="3"/>
      <c r="E440" s="3"/>
      <c r="F440" s="3"/>
      <c r="G440" s="3"/>
      <c r="H440" s="3"/>
      <c r="I440" s="55"/>
      <c r="J440" s="55"/>
      <c r="K440" s="55"/>
      <c r="L440" s="3"/>
      <c r="M440" s="3"/>
      <c r="N440" s="3"/>
      <c r="O440" s="3"/>
      <c r="P440" s="3"/>
      <c r="Q440" s="3"/>
      <c r="R440" s="3"/>
      <c r="S440" s="3"/>
      <c r="T440" s="3"/>
      <c r="U440" s="3"/>
      <c r="V440" s="3"/>
      <c r="W440" s="3"/>
      <c r="X440" s="3"/>
      <c r="Y440" s="3"/>
      <c r="Z440" s="3"/>
    </row>
    <row r="441" ht="14.25" customHeight="1">
      <c r="A441" s="3"/>
      <c r="B441" s="3"/>
      <c r="C441" s="3"/>
      <c r="D441" s="3"/>
      <c r="E441" s="3"/>
      <c r="F441" s="3"/>
      <c r="G441" s="3"/>
      <c r="H441" s="3"/>
      <c r="I441" s="55"/>
      <c r="J441" s="55"/>
      <c r="K441" s="55"/>
      <c r="L441" s="3"/>
      <c r="M441" s="3"/>
      <c r="N441" s="3"/>
      <c r="O441" s="3"/>
      <c r="P441" s="3"/>
      <c r="Q441" s="3"/>
      <c r="R441" s="3"/>
      <c r="S441" s="3"/>
      <c r="T441" s="3"/>
      <c r="U441" s="3"/>
      <c r="V441" s="3"/>
      <c r="W441" s="3"/>
      <c r="X441" s="3"/>
      <c r="Y441" s="3"/>
      <c r="Z441" s="3"/>
    </row>
    <row r="442" ht="14.25" customHeight="1">
      <c r="A442" s="3"/>
      <c r="B442" s="3"/>
      <c r="C442" s="3"/>
      <c r="D442" s="3"/>
      <c r="E442" s="3"/>
      <c r="F442" s="3"/>
      <c r="G442" s="3"/>
      <c r="H442" s="3"/>
      <c r="I442" s="55"/>
      <c r="J442" s="55"/>
      <c r="K442" s="55"/>
      <c r="L442" s="3"/>
      <c r="M442" s="3"/>
      <c r="N442" s="3"/>
      <c r="O442" s="3"/>
      <c r="P442" s="3"/>
      <c r="Q442" s="3"/>
      <c r="R442" s="3"/>
      <c r="S442" s="3"/>
      <c r="T442" s="3"/>
      <c r="U442" s="3"/>
      <c r="V442" s="3"/>
      <c r="W442" s="3"/>
      <c r="X442" s="3"/>
      <c r="Y442" s="3"/>
      <c r="Z442" s="3"/>
    </row>
    <row r="443" ht="14.25" customHeight="1">
      <c r="A443" s="3"/>
      <c r="B443" s="3"/>
      <c r="C443" s="3"/>
      <c r="D443" s="3"/>
      <c r="E443" s="3"/>
      <c r="F443" s="3"/>
      <c r="G443" s="3"/>
      <c r="H443" s="3"/>
      <c r="I443" s="55"/>
      <c r="J443" s="55"/>
      <c r="K443" s="55"/>
      <c r="L443" s="3"/>
      <c r="M443" s="3"/>
      <c r="N443" s="3"/>
      <c r="O443" s="3"/>
      <c r="P443" s="3"/>
      <c r="Q443" s="3"/>
      <c r="R443" s="3"/>
      <c r="S443" s="3"/>
      <c r="T443" s="3"/>
      <c r="U443" s="3"/>
      <c r="V443" s="3"/>
      <c r="W443" s="3"/>
      <c r="X443" s="3"/>
      <c r="Y443" s="3"/>
      <c r="Z443" s="3"/>
    </row>
    <row r="444" ht="14.25" customHeight="1">
      <c r="A444" s="3"/>
      <c r="B444" s="3"/>
      <c r="C444" s="3"/>
      <c r="D444" s="3"/>
      <c r="E444" s="3"/>
      <c r="F444" s="3"/>
      <c r="G444" s="3"/>
      <c r="H444" s="3"/>
      <c r="I444" s="55"/>
      <c r="J444" s="55"/>
      <c r="K444" s="55"/>
      <c r="L444" s="3"/>
      <c r="M444" s="3"/>
      <c r="N444" s="3"/>
      <c r="O444" s="3"/>
      <c r="P444" s="3"/>
      <c r="Q444" s="3"/>
      <c r="R444" s="3"/>
      <c r="S444" s="3"/>
      <c r="T444" s="3"/>
      <c r="U444" s="3"/>
      <c r="V444" s="3"/>
      <c r="W444" s="3"/>
      <c r="X444" s="3"/>
      <c r="Y444" s="3"/>
      <c r="Z444" s="3"/>
    </row>
    <row r="445" ht="15.0" customHeight="1">
      <c r="A445" s="3"/>
      <c r="B445" s="3"/>
      <c r="C445" s="3"/>
      <c r="D445" s="3"/>
      <c r="E445" s="3"/>
      <c r="F445" s="3"/>
      <c r="G445" s="3"/>
      <c r="H445" s="3"/>
      <c r="I445" s="55"/>
      <c r="J445" s="55"/>
      <c r="K445" s="55"/>
      <c r="L445" s="3"/>
      <c r="M445" s="3"/>
      <c r="N445" s="3"/>
      <c r="O445" s="3"/>
      <c r="P445" s="3"/>
      <c r="Q445" s="3"/>
      <c r="R445" s="3"/>
      <c r="S445" s="3"/>
      <c r="T445" s="3"/>
      <c r="U445" s="3"/>
      <c r="V445" s="3"/>
      <c r="W445" s="3"/>
      <c r="X445" s="3"/>
      <c r="Y445" s="3"/>
      <c r="Z445" s="3"/>
    </row>
    <row r="446" ht="14.25" customHeight="1">
      <c r="A446" s="3"/>
      <c r="B446" s="3"/>
      <c r="C446" s="3"/>
      <c r="D446" s="3"/>
      <c r="E446" s="3"/>
      <c r="F446" s="3"/>
      <c r="G446" s="3"/>
      <c r="H446" s="3"/>
      <c r="I446" s="55"/>
      <c r="J446" s="55"/>
      <c r="K446" s="55"/>
      <c r="L446" s="3"/>
      <c r="M446" s="3"/>
      <c r="N446" s="3"/>
      <c r="O446" s="3"/>
      <c r="P446" s="3"/>
      <c r="Q446" s="3"/>
      <c r="R446" s="3"/>
      <c r="S446" s="3"/>
      <c r="T446" s="3"/>
      <c r="U446" s="3"/>
      <c r="V446" s="3"/>
      <c r="W446" s="3"/>
      <c r="X446" s="3"/>
      <c r="Y446" s="3"/>
      <c r="Z446" s="3"/>
    </row>
    <row r="447" ht="14.25" customHeight="1">
      <c r="A447" s="3"/>
      <c r="B447" s="3"/>
      <c r="C447" s="3"/>
      <c r="D447" s="3"/>
      <c r="E447" s="3"/>
      <c r="F447" s="3"/>
      <c r="G447" s="3"/>
      <c r="H447" s="3"/>
      <c r="I447" s="55"/>
      <c r="J447" s="55"/>
      <c r="K447" s="55"/>
      <c r="L447" s="3"/>
      <c r="M447" s="3"/>
      <c r="N447" s="3"/>
      <c r="O447" s="3"/>
      <c r="P447" s="3"/>
      <c r="Q447" s="3"/>
      <c r="R447" s="3"/>
      <c r="S447" s="3"/>
      <c r="T447" s="3"/>
      <c r="U447" s="3"/>
      <c r="V447" s="3"/>
      <c r="W447" s="3"/>
      <c r="X447" s="3"/>
      <c r="Y447" s="3"/>
      <c r="Z447" s="3"/>
    </row>
    <row r="448" ht="14.25" customHeight="1">
      <c r="A448" s="3"/>
      <c r="B448" s="3"/>
      <c r="C448" s="3"/>
      <c r="D448" s="3"/>
      <c r="E448" s="3"/>
      <c r="F448" s="3"/>
      <c r="G448" s="3"/>
      <c r="H448" s="3"/>
      <c r="I448" s="55"/>
      <c r="J448" s="55"/>
      <c r="K448" s="55"/>
      <c r="L448" s="3"/>
      <c r="M448" s="3"/>
      <c r="N448" s="3"/>
      <c r="O448" s="3"/>
      <c r="P448" s="3"/>
      <c r="Q448" s="3"/>
      <c r="R448" s="3"/>
      <c r="S448" s="3"/>
      <c r="T448" s="3"/>
      <c r="U448" s="3"/>
      <c r="V448" s="3"/>
      <c r="W448" s="3"/>
      <c r="X448" s="3"/>
      <c r="Y448" s="3"/>
      <c r="Z448" s="3"/>
    </row>
    <row r="449" ht="14.25" customHeight="1">
      <c r="A449" s="3"/>
      <c r="B449" s="3"/>
      <c r="C449" s="3"/>
      <c r="D449" s="3"/>
      <c r="E449" s="3"/>
      <c r="F449" s="3"/>
      <c r="G449" s="3"/>
      <c r="H449" s="3"/>
      <c r="I449" s="55"/>
      <c r="J449" s="55"/>
      <c r="K449" s="55"/>
      <c r="L449" s="3"/>
      <c r="M449" s="3"/>
      <c r="N449" s="3"/>
      <c r="O449" s="3"/>
      <c r="P449" s="3"/>
      <c r="Q449" s="3"/>
      <c r="R449" s="3"/>
      <c r="S449" s="3"/>
      <c r="T449" s="3"/>
      <c r="U449" s="3"/>
      <c r="V449" s="3"/>
      <c r="W449" s="3"/>
      <c r="X449" s="3"/>
      <c r="Y449" s="3"/>
      <c r="Z449" s="3"/>
    </row>
    <row r="450" ht="14.25" customHeight="1">
      <c r="A450" s="3"/>
      <c r="B450" s="3"/>
      <c r="C450" s="3"/>
      <c r="D450" s="3"/>
      <c r="E450" s="3"/>
      <c r="F450" s="3"/>
      <c r="G450" s="3"/>
      <c r="H450" s="3"/>
      <c r="I450" s="55"/>
      <c r="J450" s="55"/>
      <c r="K450" s="55"/>
      <c r="L450" s="3"/>
      <c r="M450" s="3"/>
      <c r="N450" s="3"/>
      <c r="O450" s="3"/>
      <c r="P450" s="3"/>
      <c r="Q450" s="3"/>
      <c r="R450" s="3"/>
      <c r="S450" s="3"/>
      <c r="T450" s="3"/>
      <c r="U450" s="3"/>
      <c r="V450" s="3"/>
      <c r="W450" s="3"/>
      <c r="X450" s="3"/>
      <c r="Y450" s="3"/>
      <c r="Z450" s="3"/>
    </row>
    <row r="451" ht="15.0" customHeight="1">
      <c r="A451" s="3"/>
      <c r="B451" s="3"/>
      <c r="C451" s="3"/>
      <c r="D451" s="3"/>
      <c r="E451" s="3"/>
      <c r="F451" s="3"/>
      <c r="G451" s="3"/>
      <c r="H451" s="3"/>
      <c r="I451" s="55"/>
      <c r="J451" s="55"/>
      <c r="K451" s="55"/>
      <c r="L451" s="3"/>
      <c r="M451" s="3"/>
      <c r="N451" s="3"/>
      <c r="O451" s="3"/>
      <c r="P451" s="3"/>
      <c r="Q451" s="3"/>
      <c r="R451" s="3"/>
      <c r="S451" s="3"/>
      <c r="T451" s="3"/>
      <c r="U451" s="3"/>
      <c r="V451" s="3"/>
      <c r="W451" s="3"/>
      <c r="X451" s="3"/>
      <c r="Y451" s="3"/>
      <c r="Z451" s="3"/>
    </row>
    <row r="452" ht="14.25" customHeight="1">
      <c r="A452" s="3"/>
      <c r="B452" s="3"/>
      <c r="C452" s="3"/>
      <c r="D452" s="3"/>
      <c r="E452" s="3"/>
      <c r="F452" s="3"/>
      <c r="G452" s="3"/>
      <c r="H452" s="3"/>
      <c r="I452" s="55"/>
      <c r="J452" s="55"/>
      <c r="K452" s="55"/>
      <c r="L452" s="3"/>
      <c r="M452" s="3"/>
      <c r="N452" s="3"/>
      <c r="O452" s="3"/>
      <c r="P452" s="3"/>
      <c r="Q452" s="3"/>
      <c r="R452" s="3"/>
      <c r="S452" s="3"/>
      <c r="T452" s="3"/>
      <c r="U452" s="3"/>
      <c r="V452" s="3"/>
      <c r="W452" s="3"/>
      <c r="X452" s="3"/>
      <c r="Y452" s="3"/>
      <c r="Z452" s="3"/>
    </row>
    <row r="453" ht="14.25" customHeight="1">
      <c r="A453" s="3"/>
      <c r="B453" s="3"/>
      <c r="C453" s="3"/>
      <c r="D453" s="3"/>
      <c r="E453" s="3"/>
      <c r="F453" s="3"/>
      <c r="G453" s="3"/>
      <c r="H453" s="3"/>
      <c r="I453" s="55"/>
      <c r="J453" s="55"/>
      <c r="K453" s="55"/>
      <c r="L453" s="3"/>
      <c r="M453" s="3"/>
      <c r="N453" s="3"/>
      <c r="O453" s="3"/>
      <c r="P453" s="3"/>
      <c r="Q453" s="3"/>
      <c r="R453" s="3"/>
      <c r="S453" s="3"/>
      <c r="T453" s="3"/>
      <c r="U453" s="3"/>
      <c r="V453" s="3"/>
      <c r="W453" s="3"/>
      <c r="X453" s="3"/>
      <c r="Y453" s="3"/>
      <c r="Z453" s="3"/>
    </row>
    <row r="454" ht="14.25" customHeight="1">
      <c r="A454" s="3"/>
      <c r="B454" s="3"/>
      <c r="C454" s="3"/>
      <c r="D454" s="3"/>
      <c r="E454" s="3"/>
      <c r="F454" s="3"/>
      <c r="G454" s="3"/>
      <c r="H454" s="3"/>
      <c r="I454" s="55"/>
      <c r="J454" s="55"/>
      <c r="K454" s="55"/>
      <c r="L454" s="3"/>
      <c r="M454" s="3"/>
      <c r="N454" s="3"/>
      <c r="O454" s="3"/>
      <c r="P454" s="3"/>
      <c r="Q454" s="3"/>
      <c r="R454" s="3"/>
      <c r="S454" s="3"/>
      <c r="T454" s="3"/>
      <c r="U454" s="3"/>
      <c r="V454" s="3"/>
      <c r="W454" s="3"/>
      <c r="X454" s="3"/>
      <c r="Y454" s="3"/>
      <c r="Z454" s="3"/>
    </row>
    <row r="455" ht="14.25" customHeight="1">
      <c r="A455" s="3"/>
      <c r="B455" s="3"/>
      <c r="C455" s="3"/>
      <c r="D455" s="3"/>
      <c r="E455" s="3"/>
      <c r="F455" s="3"/>
      <c r="G455" s="3"/>
      <c r="H455" s="3"/>
      <c r="I455" s="55"/>
      <c r="J455" s="55"/>
      <c r="K455" s="55"/>
      <c r="L455" s="3"/>
      <c r="M455" s="3"/>
      <c r="N455" s="3"/>
      <c r="O455" s="3"/>
      <c r="P455" s="3"/>
      <c r="Q455" s="3"/>
      <c r="R455" s="3"/>
      <c r="S455" s="3"/>
      <c r="T455" s="3"/>
      <c r="U455" s="3"/>
      <c r="V455" s="3"/>
      <c r="W455" s="3"/>
      <c r="X455" s="3"/>
      <c r="Y455" s="3"/>
      <c r="Z455" s="3"/>
    </row>
    <row r="456" ht="14.25" customHeight="1">
      <c r="A456" s="3"/>
      <c r="B456" s="3"/>
      <c r="C456" s="3"/>
      <c r="D456" s="3"/>
      <c r="E456" s="3"/>
      <c r="F456" s="3"/>
      <c r="G456" s="3"/>
      <c r="H456" s="3"/>
      <c r="I456" s="55"/>
      <c r="J456" s="55"/>
      <c r="K456" s="55"/>
      <c r="L456" s="3"/>
      <c r="M456" s="3"/>
      <c r="N456" s="3"/>
      <c r="O456" s="3"/>
      <c r="P456" s="3"/>
      <c r="Q456" s="3"/>
      <c r="R456" s="3"/>
      <c r="S456" s="3"/>
      <c r="T456" s="3"/>
      <c r="U456" s="3"/>
      <c r="V456" s="3"/>
      <c r="W456" s="3"/>
      <c r="X456" s="3"/>
      <c r="Y456" s="3"/>
      <c r="Z456" s="3"/>
    </row>
    <row r="457" ht="15.0" customHeight="1">
      <c r="A457" s="3"/>
      <c r="B457" s="3"/>
      <c r="C457" s="3"/>
      <c r="D457" s="3"/>
      <c r="E457" s="3"/>
      <c r="F457" s="3"/>
      <c r="G457" s="3"/>
      <c r="H457" s="3"/>
      <c r="I457" s="55"/>
      <c r="J457" s="55"/>
      <c r="K457" s="55"/>
      <c r="L457" s="3"/>
      <c r="M457" s="3"/>
      <c r="N457" s="3"/>
      <c r="O457" s="3"/>
      <c r="P457" s="3"/>
      <c r="Q457" s="3"/>
      <c r="R457" s="3"/>
      <c r="S457" s="3"/>
      <c r="T457" s="3"/>
      <c r="U457" s="3"/>
      <c r="V457" s="3"/>
      <c r="W457" s="3"/>
      <c r="X457" s="3"/>
      <c r="Y457" s="3"/>
      <c r="Z457" s="3"/>
    </row>
    <row r="458" ht="14.25" customHeight="1">
      <c r="A458" s="3"/>
      <c r="B458" s="3"/>
      <c r="C458" s="3"/>
      <c r="D458" s="3"/>
      <c r="E458" s="3"/>
      <c r="F458" s="3"/>
      <c r="G458" s="3"/>
      <c r="H458" s="3"/>
      <c r="I458" s="55"/>
      <c r="J458" s="55"/>
      <c r="K458" s="55"/>
      <c r="L458" s="3"/>
      <c r="M458" s="3"/>
      <c r="N458" s="3"/>
      <c r="O458" s="3"/>
      <c r="P458" s="3"/>
      <c r="Q458" s="3"/>
      <c r="R458" s="3"/>
      <c r="S458" s="3"/>
      <c r="T458" s="3"/>
      <c r="U458" s="3"/>
      <c r="V458" s="3"/>
      <c r="W458" s="3"/>
      <c r="X458" s="3"/>
      <c r="Y458" s="3"/>
      <c r="Z458" s="3"/>
    </row>
    <row r="459" ht="14.25" customHeight="1">
      <c r="A459" s="3"/>
      <c r="B459" s="3"/>
      <c r="C459" s="3"/>
      <c r="D459" s="3"/>
      <c r="E459" s="3"/>
      <c r="F459" s="3"/>
      <c r="G459" s="3"/>
      <c r="H459" s="3"/>
      <c r="I459" s="55"/>
      <c r="J459" s="55"/>
      <c r="K459" s="55"/>
      <c r="L459" s="3"/>
      <c r="M459" s="3"/>
      <c r="N459" s="3"/>
      <c r="O459" s="3"/>
      <c r="P459" s="3"/>
      <c r="Q459" s="3"/>
      <c r="R459" s="3"/>
      <c r="S459" s="3"/>
      <c r="T459" s="3"/>
      <c r="U459" s="3"/>
      <c r="V459" s="3"/>
      <c r="W459" s="3"/>
      <c r="X459" s="3"/>
      <c r="Y459" s="3"/>
      <c r="Z459" s="3"/>
    </row>
    <row r="460" ht="14.25" customHeight="1">
      <c r="A460" s="3"/>
      <c r="B460" s="3"/>
      <c r="C460" s="3"/>
      <c r="D460" s="3"/>
      <c r="E460" s="3"/>
      <c r="F460" s="3"/>
      <c r="G460" s="3"/>
      <c r="H460" s="3"/>
      <c r="I460" s="55"/>
      <c r="J460" s="55"/>
      <c r="K460" s="55"/>
      <c r="L460" s="3"/>
      <c r="M460" s="3"/>
      <c r="N460" s="3"/>
      <c r="O460" s="3"/>
      <c r="P460" s="3"/>
      <c r="Q460" s="3"/>
      <c r="R460" s="3"/>
      <c r="S460" s="3"/>
      <c r="T460" s="3"/>
      <c r="U460" s="3"/>
      <c r="V460" s="3"/>
      <c r="W460" s="3"/>
      <c r="X460" s="3"/>
      <c r="Y460" s="3"/>
      <c r="Z460" s="3"/>
    </row>
    <row r="461" ht="14.25" customHeight="1">
      <c r="A461" s="3"/>
      <c r="B461" s="3"/>
      <c r="C461" s="3"/>
      <c r="D461" s="3"/>
      <c r="E461" s="3"/>
      <c r="F461" s="3"/>
      <c r="G461" s="3"/>
      <c r="H461" s="3"/>
      <c r="I461" s="55"/>
      <c r="J461" s="55"/>
      <c r="K461" s="55"/>
      <c r="L461" s="3"/>
      <c r="M461" s="3"/>
      <c r="N461" s="3"/>
      <c r="O461" s="3"/>
      <c r="P461" s="3"/>
      <c r="Q461" s="3"/>
      <c r="R461" s="3"/>
      <c r="S461" s="3"/>
      <c r="T461" s="3"/>
      <c r="U461" s="3"/>
      <c r="V461" s="3"/>
      <c r="W461" s="3"/>
      <c r="X461" s="3"/>
      <c r="Y461" s="3"/>
      <c r="Z461" s="3"/>
    </row>
    <row r="462" ht="14.25" customHeight="1">
      <c r="A462" s="3"/>
      <c r="B462" s="3"/>
      <c r="C462" s="3"/>
      <c r="D462" s="3"/>
      <c r="E462" s="3"/>
      <c r="F462" s="3"/>
      <c r="G462" s="3"/>
      <c r="H462" s="3"/>
      <c r="I462" s="55"/>
      <c r="J462" s="55"/>
      <c r="K462" s="55"/>
      <c r="L462" s="3"/>
      <c r="M462" s="3"/>
      <c r="N462" s="3"/>
      <c r="O462" s="3"/>
      <c r="P462" s="3"/>
      <c r="Q462" s="3"/>
      <c r="R462" s="3"/>
      <c r="S462" s="3"/>
      <c r="T462" s="3"/>
      <c r="U462" s="3"/>
      <c r="V462" s="3"/>
      <c r="W462" s="3"/>
      <c r="X462" s="3"/>
      <c r="Y462" s="3"/>
      <c r="Z462" s="3"/>
    </row>
    <row r="463" ht="15.0" customHeight="1">
      <c r="A463" s="3"/>
      <c r="B463" s="3"/>
      <c r="C463" s="3"/>
      <c r="D463" s="3"/>
      <c r="E463" s="3"/>
      <c r="F463" s="3"/>
      <c r="G463" s="3"/>
      <c r="H463" s="3"/>
      <c r="I463" s="55"/>
      <c r="J463" s="55"/>
      <c r="K463" s="55"/>
      <c r="L463" s="3"/>
      <c r="M463" s="3"/>
      <c r="N463" s="3"/>
      <c r="O463" s="3"/>
      <c r="P463" s="3"/>
      <c r="Q463" s="3"/>
      <c r="R463" s="3"/>
      <c r="S463" s="3"/>
      <c r="T463" s="3"/>
      <c r="U463" s="3"/>
      <c r="V463" s="3"/>
      <c r="W463" s="3"/>
      <c r="X463" s="3"/>
      <c r="Y463" s="3"/>
      <c r="Z463" s="3"/>
    </row>
    <row r="464" ht="14.25" customHeight="1">
      <c r="A464" s="3"/>
      <c r="B464" s="3"/>
      <c r="C464" s="3"/>
      <c r="D464" s="3"/>
      <c r="E464" s="3"/>
      <c r="F464" s="3"/>
      <c r="G464" s="3"/>
      <c r="H464" s="3"/>
      <c r="I464" s="55"/>
      <c r="J464" s="55"/>
      <c r="K464" s="55"/>
      <c r="L464" s="3"/>
      <c r="M464" s="3"/>
      <c r="N464" s="3"/>
      <c r="O464" s="3"/>
      <c r="P464" s="3"/>
      <c r="Q464" s="3"/>
      <c r="R464" s="3"/>
      <c r="S464" s="3"/>
      <c r="T464" s="3"/>
      <c r="U464" s="3"/>
      <c r="V464" s="3"/>
      <c r="W464" s="3"/>
      <c r="X464" s="3"/>
      <c r="Y464" s="3"/>
      <c r="Z464" s="3"/>
    </row>
    <row r="465" ht="14.25" customHeight="1">
      <c r="A465" s="3"/>
      <c r="B465" s="3"/>
      <c r="C465" s="3"/>
      <c r="D465" s="3"/>
      <c r="E465" s="3"/>
      <c r="F465" s="3"/>
      <c r="G465" s="3"/>
      <c r="H465" s="3"/>
      <c r="I465" s="55"/>
      <c r="J465" s="55"/>
      <c r="K465" s="55"/>
      <c r="L465" s="3"/>
      <c r="M465" s="3"/>
      <c r="N465" s="3"/>
      <c r="O465" s="3"/>
      <c r="P465" s="3"/>
      <c r="Q465" s="3"/>
      <c r="R465" s="3"/>
      <c r="S465" s="3"/>
      <c r="T465" s="3"/>
      <c r="U465" s="3"/>
      <c r="V465" s="3"/>
      <c r="W465" s="3"/>
      <c r="X465" s="3"/>
      <c r="Y465" s="3"/>
      <c r="Z465" s="3"/>
    </row>
    <row r="466" ht="14.25" customHeight="1">
      <c r="A466" s="3"/>
      <c r="B466" s="3"/>
      <c r="C466" s="3"/>
      <c r="D466" s="3"/>
      <c r="E466" s="3"/>
      <c r="F466" s="3"/>
      <c r="G466" s="3"/>
      <c r="H466" s="3"/>
      <c r="I466" s="55"/>
      <c r="J466" s="55"/>
      <c r="K466" s="55"/>
      <c r="L466" s="3"/>
      <c r="M466" s="3"/>
      <c r="N466" s="3"/>
      <c r="O466" s="3"/>
      <c r="P466" s="3"/>
      <c r="Q466" s="3"/>
      <c r="R466" s="3"/>
      <c r="S466" s="3"/>
      <c r="T466" s="3"/>
      <c r="U466" s="3"/>
      <c r="V466" s="3"/>
      <c r="W466" s="3"/>
      <c r="X466" s="3"/>
      <c r="Y466" s="3"/>
      <c r="Z466" s="3"/>
    </row>
    <row r="467" ht="14.25" customHeight="1">
      <c r="A467" s="3"/>
      <c r="B467" s="3"/>
      <c r="C467" s="3"/>
      <c r="D467" s="3"/>
      <c r="E467" s="3"/>
      <c r="F467" s="3"/>
      <c r="G467" s="3"/>
      <c r="H467" s="3"/>
      <c r="I467" s="55"/>
      <c r="J467" s="55"/>
      <c r="K467" s="55"/>
      <c r="L467" s="3"/>
      <c r="M467" s="3"/>
      <c r="N467" s="3"/>
      <c r="O467" s="3"/>
      <c r="P467" s="3"/>
      <c r="Q467" s="3"/>
      <c r="R467" s="3"/>
      <c r="S467" s="3"/>
      <c r="T467" s="3"/>
      <c r="U467" s="3"/>
      <c r="V467" s="3"/>
      <c r="W467" s="3"/>
      <c r="X467" s="3"/>
      <c r="Y467" s="3"/>
      <c r="Z467" s="3"/>
    </row>
    <row r="468" ht="14.25" customHeight="1">
      <c r="A468" s="3"/>
      <c r="B468" s="3"/>
      <c r="C468" s="3"/>
      <c r="D468" s="3"/>
      <c r="E468" s="3"/>
      <c r="F468" s="3"/>
      <c r="G468" s="3"/>
      <c r="H468" s="3"/>
      <c r="I468" s="55"/>
      <c r="J468" s="55"/>
      <c r="K468" s="55"/>
      <c r="L468" s="3"/>
      <c r="M468" s="3"/>
      <c r="N468" s="3"/>
      <c r="O468" s="3"/>
      <c r="P468" s="3"/>
      <c r="Q468" s="3"/>
      <c r="R468" s="3"/>
      <c r="S468" s="3"/>
      <c r="T468" s="3"/>
      <c r="U468" s="3"/>
      <c r="V468" s="3"/>
      <c r="W468" s="3"/>
      <c r="X468" s="3"/>
      <c r="Y468" s="3"/>
      <c r="Z468" s="3"/>
    </row>
    <row r="469" ht="15.0" customHeight="1">
      <c r="A469" s="3"/>
      <c r="B469" s="3"/>
      <c r="C469" s="3"/>
      <c r="D469" s="3"/>
      <c r="E469" s="3"/>
      <c r="F469" s="3"/>
      <c r="G469" s="3"/>
      <c r="H469" s="3"/>
      <c r="I469" s="55"/>
      <c r="J469" s="55"/>
      <c r="K469" s="55"/>
      <c r="L469" s="3"/>
      <c r="M469" s="3"/>
      <c r="N469" s="3"/>
      <c r="O469" s="3"/>
      <c r="P469" s="3"/>
      <c r="Q469" s="3"/>
      <c r="R469" s="3"/>
      <c r="S469" s="3"/>
      <c r="T469" s="3"/>
      <c r="U469" s="3"/>
      <c r="V469" s="3"/>
      <c r="W469" s="3"/>
      <c r="X469" s="3"/>
      <c r="Y469" s="3"/>
      <c r="Z469" s="3"/>
    </row>
    <row r="470" ht="14.25" customHeight="1">
      <c r="A470" s="3"/>
      <c r="B470" s="3"/>
      <c r="C470" s="3"/>
      <c r="D470" s="3"/>
      <c r="E470" s="3"/>
      <c r="F470" s="3"/>
      <c r="G470" s="3"/>
      <c r="H470" s="3"/>
      <c r="I470" s="55"/>
      <c r="J470" s="55"/>
      <c r="K470" s="55"/>
      <c r="L470" s="3"/>
      <c r="M470" s="3"/>
      <c r="N470" s="3"/>
      <c r="O470" s="3"/>
      <c r="P470" s="3"/>
      <c r="Q470" s="3"/>
      <c r="R470" s="3"/>
      <c r="S470" s="3"/>
      <c r="T470" s="3"/>
      <c r="U470" s="3"/>
      <c r="V470" s="3"/>
      <c r="W470" s="3"/>
      <c r="X470" s="3"/>
      <c r="Y470" s="3"/>
      <c r="Z470" s="3"/>
    </row>
    <row r="471" ht="14.25" customHeight="1">
      <c r="A471" s="3"/>
      <c r="B471" s="3"/>
      <c r="C471" s="3"/>
      <c r="D471" s="3"/>
      <c r="E471" s="3"/>
      <c r="F471" s="3"/>
      <c r="G471" s="3"/>
      <c r="H471" s="3"/>
      <c r="I471" s="55"/>
      <c r="J471" s="55"/>
      <c r="K471" s="55"/>
      <c r="L471" s="3"/>
      <c r="M471" s="3"/>
      <c r="N471" s="3"/>
      <c r="O471" s="3"/>
      <c r="P471" s="3"/>
      <c r="Q471" s="3"/>
      <c r="R471" s="3"/>
      <c r="S471" s="3"/>
      <c r="T471" s="3"/>
      <c r="U471" s="3"/>
      <c r="V471" s="3"/>
      <c r="W471" s="3"/>
      <c r="X471" s="3"/>
      <c r="Y471" s="3"/>
      <c r="Z471" s="3"/>
    </row>
    <row r="472" ht="14.25" customHeight="1">
      <c r="A472" s="3"/>
      <c r="B472" s="3"/>
      <c r="C472" s="3"/>
      <c r="D472" s="3"/>
      <c r="E472" s="3"/>
      <c r="F472" s="3"/>
      <c r="G472" s="3"/>
      <c r="H472" s="3"/>
      <c r="I472" s="55"/>
      <c r="J472" s="55"/>
      <c r="K472" s="55"/>
      <c r="L472" s="3"/>
      <c r="M472" s="3"/>
      <c r="N472" s="3"/>
      <c r="O472" s="3"/>
      <c r="P472" s="3"/>
      <c r="Q472" s="3"/>
      <c r="R472" s="3"/>
      <c r="S472" s="3"/>
      <c r="T472" s="3"/>
      <c r="U472" s="3"/>
      <c r="V472" s="3"/>
      <c r="W472" s="3"/>
      <c r="X472" s="3"/>
      <c r="Y472" s="3"/>
      <c r="Z472" s="3"/>
    </row>
    <row r="473" ht="14.25" customHeight="1">
      <c r="A473" s="3"/>
      <c r="B473" s="3"/>
      <c r="C473" s="3"/>
      <c r="D473" s="3"/>
      <c r="E473" s="3"/>
      <c r="F473" s="3"/>
      <c r="G473" s="3"/>
      <c r="H473" s="3"/>
      <c r="I473" s="55"/>
      <c r="J473" s="55"/>
      <c r="K473" s="55"/>
      <c r="L473" s="3"/>
      <c r="M473" s="3"/>
      <c r="N473" s="3"/>
      <c r="O473" s="3"/>
      <c r="P473" s="3"/>
      <c r="Q473" s="3"/>
      <c r="R473" s="3"/>
      <c r="S473" s="3"/>
      <c r="T473" s="3"/>
      <c r="U473" s="3"/>
      <c r="V473" s="3"/>
      <c r="W473" s="3"/>
      <c r="X473" s="3"/>
      <c r="Y473" s="3"/>
      <c r="Z473" s="3"/>
    </row>
    <row r="474" ht="14.25" customHeight="1">
      <c r="A474" s="3"/>
      <c r="B474" s="3"/>
      <c r="C474" s="3"/>
      <c r="D474" s="3"/>
      <c r="E474" s="3"/>
      <c r="F474" s="3"/>
      <c r="G474" s="3"/>
      <c r="H474" s="3"/>
      <c r="I474" s="55"/>
      <c r="J474" s="55"/>
      <c r="K474" s="55"/>
      <c r="L474" s="3"/>
      <c r="M474" s="3"/>
      <c r="N474" s="3"/>
      <c r="O474" s="3"/>
      <c r="P474" s="3"/>
      <c r="Q474" s="3"/>
      <c r="R474" s="3"/>
      <c r="S474" s="3"/>
      <c r="T474" s="3"/>
      <c r="U474" s="3"/>
      <c r="V474" s="3"/>
      <c r="W474" s="3"/>
      <c r="X474" s="3"/>
      <c r="Y474" s="3"/>
      <c r="Z474" s="3"/>
    </row>
    <row r="475" ht="15.0" customHeight="1">
      <c r="A475" s="3"/>
      <c r="B475" s="3"/>
      <c r="C475" s="3"/>
      <c r="D475" s="3"/>
      <c r="E475" s="3"/>
      <c r="F475" s="3"/>
      <c r="G475" s="3"/>
      <c r="H475" s="3"/>
      <c r="I475" s="55"/>
      <c r="J475" s="55"/>
      <c r="K475" s="55"/>
      <c r="L475" s="3"/>
      <c r="M475" s="3"/>
      <c r="N475" s="3"/>
      <c r="O475" s="3"/>
      <c r="P475" s="3"/>
      <c r="Q475" s="3"/>
      <c r="R475" s="3"/>
      <c r="S475" s="3"/>
      <c r="T475" s="3"/>
      <c r="U475" s="3"/>
      <c r="V475" s="3"/>
      <c r="W475" s="3"/>
      <c r="X475" s="3"/>
      <c r="Y475" s="3"/>
      <c r="Z475" s="3"/>
    </row>
    <row r="476" ht="14.25" customHeight="1">
      <c r="A476" s="3"/>
      <c r="B476" s="3"/>
      <c r="C476" s="3"/>
      <c r="D476" s="3"/>
      <c r="E476" s="3"/>
      <c r="F476" s="3"/>
      <c r="G476" s="3"/>
      <c r="H476" s="3"/>
      <c r="I476" s="55"/>
      <c r="J476" s="55"/>
      <c r="K476" s="55"/>
      <c r="L476" s="3"/>
      <c r="M476" s="3"/>
      <c r="N476" s="3"/>
      <c r="O476" s="3"/>
      <c r="P476" s="3"/>
      <c r="Q476" s="3"/>
      <c r="R476" s="3"/>
      <c r="S476" s="3"/>
      <c r="T476" s="3"/>
      <c r="U476" s="3"/>
      <c r="V476" s="3"/>
      <c r="W476" s="3"/>
      <c r="X476" s="3"/>
      <c r="Y476" s="3"/>
      <c r="Z476" s="3"/>
    </row>
    <row r="477" ht="14.25" customHeight="1">
      <c r="A477" s="3"/>
      <c r="B477" s="3"/>
      <c r="C477" s="3"/>
      <c r="D477" s="3"/>
      <c r="E477" s="3"/>
      <c r="F477" s="3"/>
      <c r="G477" s="3"/>
      <c r="H477" s="3"/>
      <c r="I477" s="55"/>
      <c r="J477" s="55"/>
      <c r="K477" s="55"/>
      <c r="L477" s="3"/>
      <c r="M477" s="3"/>
      <c r="N477" s="3"/>
      <c r="O477" s="3"/>
      <c r="P477" s="3"/>
      <c r="Q477" s="3"/>
      <c r="R477" s="3"/>
      <c r="S477" s="3"/>
      <c r="T477" s="3"/>
      <c r="U477" s="3"/>
      <c r="V477" s="3"/>
      <c r="W477" s="3"/>
      <c r="X477" s="3"/>
      <c r="Y477" s="3"/>
      <c r="Z477" s="3"/>
    </row>
    <row r="478" ht="14.25" customHeight="1">
      <c r="A478" s="3"/>
      <c r="B478" s="3"/>
      <c r="C478" s="3"/>
      <c r="D478" s="3"/>
      <c r="E478" s="3"/>
      <c r="F478" s="3"/>
      <c r="G478" s="3"/>
      <c r="H478" s="3"/>
      <c r="I478" s="55"/>
      <c r="J478" s="55"/>
      <c r="K478" s="55"/>
      <c r="L478" s="3"/>
      <c r="M478" s="3"/>
      <c r="N478" s="3"/>
      <c r="O478" s="3"/>
      <c r="P478" s="3"/>
      <c r="Q478" s="3"/>
      <c r="R478" s="3"/>
      <c r="S478" s="3"/>
      <c r="T478" s="3"/>
      <c r="U478" s="3"/>
      <c r="V478" s="3"/>
      <c r="W478" s="3"/>
      <c r="X478" s="3"/>
      <c r="Y478" s="3"/>
      <c r="Z478" s="3"/>
    </row>
    <row r="479" ht="14.25" customHeight="1">
      <c r="A479" s="3"/>
      <c r="B479" s="3"/>
      <c r="C479" s="3"/>
      <c r="D479" s="3"/>
      <c r="E479" s="3"/>
      <c r="F479" s="3"/>
      <c r="G479" s="3"/>
      <c r="H479" s="3"/>
      <c r="I479" s="55"/>
      <c r="J479" s="55"/>
      <c r="K479" s="55"/>
      <c r="L479" s="3"/>
      <c r="M479" s="3"/>
      <c r="N479" s="3"/>
      <c r="O479" s="3"/>
      <c r="P479" s="3"/>
      <c r="Q479" s="3"/>
      <c r="R479" s="3"/>
      <c r="S479" s="3"/>
      <c r="T479" s="3"/>
      <c r="U479" s="3"/>
      <c r="V479" s="3"/>
      <c r="W479" s="3"/>
      <c r="X479" s="3"/>
      <c r="Y479" s="3"/>
      <c r="Z479" s="3"/>
    </row>
    <row r="480" ht="14.25" customHeight="1">
      <c r="A480" s="3"/>
      <c r="B480" s="3"/>
      <c r="C480" s="3"/>
      <c r="D480" s="3"/>
      <c r="E480" s="3"/>
      <c r="F480" s="3"/>
      <c r="G480" s="3"/>
      <c r="H480" s="3"/>
      <c r="I480" s="55"/>
      <c r="J480" s="55"/>
      <c r="K480" s="55"/>
      <c r="L480" s="3"/>
      <c r="M480" s="3"/>
      <c r="N480" s="3"/>
      <c r="O480" s="3"/>
      <c r="P480" s="3"/>
      <c r="Q480" s="3"/>
      <c r="R480" s="3"/>
      <c r="S480" s="3"/>
      <c r="T480" s="3"/>
      <c r="U480" s="3"/>
      <c r="V480" s="3"/>
      <c r="W480" s="3"/>
      <c r="X480" s="3"/>
      <c r="Y480" s="3"/>
      <c r="Z480" s="3"/>
    </row>
    <row r="481" ht="15.0" customHeight="1">
      <c r="A481" s="3"/>
      <c r="B481" s="3"/>
      <c r="C481" s="3"/>
      <c r="D481" s="3"/>
      <c r="E481" s="3"/>
      <c r="F481" s="3"/>
      <c r="G481" s="3"/>
      <c r="H481" s="3"/>
      <c r="I481" s="55"/>
      <c r="J481" s="55"/>
      <c r="K481" s="55"/>
      <c r="L481" s="3"/>
      <c r="M481" s="3"/>
      <c r="N481" s="3"/>
      <c r="O481" s="3"/>
      <c r="P481" s="3"/>
      <c r="Q481" s="3"/>
      <c r="R481" s="3"/>
      <c r="S481" s="3"/>
      <c r="T481" s="3"/>
      <c r="U481" s="3"/>
      <c r="V481" s="3"/>
      <c r="W481" s="3"/>
      <c r="X481" s="3"/>
      <c r="Y481" s="3"/>
      <c r="Z481" s="3"/>
    </row>
    <row r="482" ht="14.25" customHeight="1">
      <c r="A482" s="3"/>
      <c r="B482" s="3"/>
      <c r="C482" s="3"/>
      <c r="D482" s="3"/>
      <c r="E482" s="3"/>
      <c r="F482" s="3"/>
      <c r="G482" s="3"/>
      <c r="H482" s="3"/>
      <c r="I482" s="55"/>
      <c r="J482" s="55"/>
      <c r="K482" s="55"/>
      <c r="L482" s="3"/>
      <c r="M482" s="3"/>
      <c r="N482" s="3"/>
      <c r="O482" s="3"/>
      <c r="P482" s="3"/>
      <c r="Q482" s="3"/>
      <c r="R482" s="3"/>
      <c r="S482" s="3"/>
      <c r="T482" s="3"/>
      <c r="U482" s="3"/>
      <c r="V482" s="3"/>
      <c r="W482" s="3"/>
      <c r="X482" s="3"/>
      <c r="Y482" s="3"/>
      <c r="Z482" s="3"/>
    </row>
    <row r="483" ht="14.25" customHeight="1">
      <c r="A483" s="3"/>
      <c r="B483" s="3"/>
      <c r="C483" s="3"/>
      <c r="D483" s="3"/>
      <c r="E483" s="3"/>
      <c r="F483" s="3"/>
      <c r="G483" s="3"/>
      <c r="H483" s="3"/>
      <c r="I483" s="55"/>
      <c r="J483" s="55"/>
      <c r="K483" s="55"/>
      <c r="L483" s="3"/>
      <c r="M483" s="3"/>
      <c r="N483" s="3"/>
      <c r="O483" s="3"/>
      <c r="P483" s="3"/>
      <c r="Q483" s="3"/>
      <c r="R483" s="3"/>
      <c r="S483" s="3"/>
      <c r="T483" s="3"/>
      <c r="U483" s="3"/>
      <c r="V483" s="3"/>
      <c r="W483" s="3"/>
      <c r="X483" s="3"/>
      <c r="Y483" s="3"/>
      <c r="Z483" s="3"/>
    </row>
    <row r="484" ht="14.25" customHeight="1">
      <c r="A484" s="3"/>
      <c r="B484" s="3"/>
      <c r="C484" s="3"/>
      <c r="D484" s="3"/>
      <c r="E484" s="3"/>
      <c r="F484" s="3"/>
      <c r="G484" s="3"/>
      <c r="H484" s="3"/>
      <c r="I484" s="55"/>
      <c r="J484" s="55"/>
      <c r="K484" s="55"/>
      <c r="L484" s="3"/>
      <c r="M484" s="3"/>
      <c r="N484" s="3"/>
      <c r="O484" s="3"/>
      <c r="P484" s="3"/>
      <c r="Q484" s="3"/>
      <c r="R484" s="3"/>
      <c r="S484" s="3"/>
      <c r="T484" s="3"/>
      <c r="U484" s="3"/>
      <c r="V484" s="3"/>
      <c r="W484" s="3"/>
      <c r="X484" s="3"/>
      <c r="Y484" s="3"/>
      <c r="Z484" s="3"/>
    </row>
    <row r="485" ht="14.25" customHeight="1">
      <c r="A485" s="3"/>
      <c r="B485" s="3"/>
      <c r="C485" s="3"/>
      <c r="D485" s="3"/>
      <c r="E485" s="3"/>
      <c r="F485" s="3"/>
      <c r="G485" s="3"/>
      <c r="H485" s="3"/>
      <c r="I485" s="55"/>
      <c r="J485" s="55"/>
      <c r="K485" s="55"/>
      <c r="L485" s="3"/>
      <c r="M485" s="3"/>
      <c r="N485" s="3"/>
      <c r="O485" s="3"/>
      <c r="P485" s="3"/>
      <c r="Q485" s="3"/>
      <c r="R485" s="3"/>
      <c r="S485" s="3"/>
      <c r="T485" s="3"/>
      <c r="U485" s="3"/>
      <c r="V485" s="3"/>
      <c r="W485" s="3"/>
      <c r="X485" s="3"/>
      <c r="Y485" s="3"/>
      <c r="Z485" s="3"/>
    </row>
    <row r="486" ht="14.25" customHeight="1">
      <c r="A486" s="3"/>
      <c r="B486" s="3"/>
      <c r="C486" s="3"/>
      <c r="D486" s="3"/>
      <c r="E486" s="3"/>
      <c r="F486" s="3"/>
      <c r="G486" s="3"/>
      <c r="H486" s="3"/>
      <c r="I486" s="55"/>
      <c r="J486" s="55"/>
      <c r="K486" s="55"/>
      <c r="L486" s="3"/>
      <c r="M486" s="3"/>
      <c r="N486" s="3"/>
      <c r="O486" s="3"/>
      <c r="P486" s="3"/>
      <c r="Q486" s="3"/>
      <c r="R486" s="3"/>
      <c r="S486" s="3"/>
      <c r="T486" s="3"/>
      <c r="U486" s="3"/>
      <c r="V486" s="3"/>
      <c r="W486" s="3"/>
      <c r="X486" s="3"/>
      <c r="Y486" s="3"/>
      <c r="Z486" s="3"/>
    </row>
    <row r="487" ht="15.0" customHeight="1">
      <c r="A487" s="3"/>
      <c r="B487" s="3"/>
      <c r="C487" s="3"/>
      <c r="D487" s="3"/>
      <c r="E487" s="3"/>
      <c r="F487" s="3"/>
      <c r="G487" s="3"/>
      <c r="H487" s="3"/>
      <c r="I487" s="55"/>
      <c r="J487" s="55"/>
      <c r="K487" s="55"/>
      <c r="L487" s="3"/>
      <c r="M487" s="3"/>
      <c r="N487" s="3"/>
      <c r="O487" s="3"/>
      <c r="P487" s="3"/>
      <c r="Q487" s="3"/>
      <c r="R487" s="3"/>
      <c r="S487" s="3"/>
      <c r="T487" s="3"/>
      <c r="U487" s="3"/>
      <c r="V487" s="3"/>
      <c r="W487" s="3"/>
      <c r="X487" s="3"/>
      <c r="Y487" s="3"/>
      <c r="Z487" s="3"/>
    </row>
    <row r="488" ht="14.25" customHeight="1">
      <c r="A488" s="3"/>
      <c r="B488" s="3"/>
      <c r="C488" s="3"/>
      <c r="D488" s="3"/>
      <c r="E488" s="3"/>
      <c r="F488" s="3"/>
      <c r="G488" s="3"/>
      <c r="H488" s="3"/>
      <c r="I488" s="55"/>
      <c r="J488" s="55"/>
      <c r="K488" s="55"/>
      <c r="L488" s="3"/>
      <c r="M488" s="3"/>
      <c r="N488" s="3"/>
      <c r="O488" s="3"/>
      <c r="P488" s="3"/>
      <c r="Q488" s="3"/>
      <c r="R488" s="3"/>
      <c r="S488" s="3"/>
      <c r="T488" s="3"/>
      <c r="U488" s="3"/>
      <c r="V488" s="3"/>
      <c r="W488" s="3"/>
      <c r="X488" s="3"/>
      <c r="Y488" s="3"/>
      <c r="Z488" s="3"/>
    </row>
    <row r="489" ht="14.25" customHeight="1">
      <c r="A489" s="3"/>
      <c r="B489" s="3"/>
      <c r="C489" s="3"/>
      <c r="D489" s="3"/>
      <c r="E489" s="3"/>
      <c r="F489" s="3"/>
      <c r="G489" s="3"/>
      <c r="H489" s="3"/>
      <c r="I489" s="55"/>
      <c r="J489" s="55"/>
      <c r="K489" s="55"/>
      <c r="L489" s="3"/>
      <c r="M489" s="3"/>
      <c r="N489" s="3"/>
      <c r="O489" s="3"/>
      <c r="P489" s="3"/>
      <c r="Q489" s="3"/>
      <c r="R489" s="3"/>
      <c r="S489" s="3"/>
      <c r="T489" s="3"/>
      <c r="U489" s="3"/>
      <c r="V489" s="3"/>
      <c r="W489" s="3"/>
      <c r="X489" s="3"/>
      <c r="Y489" s="3"/>
      <c r="Z489" s="3"/>
    </row>
    <row r="490" ht="14.25" customHeight="1">
      <c r="A490" s="3"/>
      <c r="B490" s="3"/>
      <c r="C490" s="3"/>
      <c r="D490" s="3"/>
      <c r="E490" s="3"/>
      <c r="F490" s="3"/>
      <c r="G490" s="3"/>
      <c r="H490" s="3"/>
      <c r="I490" s="55"/>
      <c r="J490" s="55"/>
      <c r="K490" s="55"/>
      <c r="L490" s="3"/>
      <c r="M490" s="3"/>
      <c r="N490" s="3"/>
      <c r="O490" s="3"/>
      <c r="P490" s="3"/>
      <c r="Q490" s="3"/>
      <c r="R490" s="3"/>
      <c r="S490" s="3"/>
      <c r="T490" s="3"/>
      <c r="U490" s="3"/>
      <c r="V490" s="3"/>
      <c r="W490" s="3"/>
      <c r="X490" s="3"/>
      <c r="Y490" s="3"/>
      <c r="Z490" s="3"/>
    </row>
    <row r="491" ht="14.25" customHeight="1">
      <c r="A491" s="3"/>
      <c r="B491" s="3"/>
      <c r="C491" s="3"/>
      <c r="D491" s="3"/>
      <c r="E491" s="3"/>
      <c r="F491" s="3"/>
      <c r="G491" s="3"/>
      <c r="H491" s="3"/>
      <c r="I491" s="55"/>
      <c r="J491" s="55"/>
      <c r="K491" s="55"/>
      <c r="L491" s="3"/>
      <c r="M491" s="3"/>
      <c r="N491" s="3"/>
      <c r="O491" s="3"/>
      <c r="P491" s="3"/>
      <c r="Q491" s="3"/>
      <c r="R491" s="3"/>
      <c r="S491" s="3"/>
      <c r="T491" s="3"/>
      <c r="U491" s="3"/>
      <c r="V491" s="3"/>
      <c r="W491" s="3"/>
      <c r="X491" s="3"/>
      <c r="Y491" s="3"/>
      <c r="Z491" s="3"/>
    </row>
    <row r="492" ht="14.25" customHeight="1">
      <c r="A492" s="3"/>
      <c r="B492" s="3"/>
      <c r="C492" s="3"/>
      <c r="D492" s="3"/>
      <c r="E492" s="3"/>
      <c r="F492" s="3"/>
      <c r="G492" s="3"/>
      <c r="H492" s="3"/>
      <c r="I492" s="55"/>
      <c r="J492" s="55"/>
      <c r="K492" s="55"/>
      <c r="L492" s="3"/>
      <c r="M492" s="3"/>
      <c r="N492" s="3"/>
      <c r="O492" s="3"/>
      <c r="P492" s="3"/>
      <c r="Q492" s="3"/>
      <c r="R492" s="3"/>
      <c r="S492" s="3"/>
      <c r="T492" s="3"/>
      <c r="U492" s="3"/>
      <c r="V492" s="3"/>
      <c r="W492" s="3"/>
      <c r="X492" s="3"/>
      <c r="Y492" s="3"/>
      <c r="Z492" s="3"/>
    </row>
    <row r="493" ht="15.0" customHeight="1">
      <c r="A493" s="3"/>
      <c r="B493" s="3"/>
      <c r="C493" s="3"/>
      <c r="D493" s="3"/>
      <c r="E493" s="3"/>
      <c r="F493" s="3"/>
      <c r="G493" s="3"/>
      <c r="H493" s="3"/>
      <c r="I493" s="55"/>
      <c r="J493" s="55"/>
      <c r="K493" s="55"/>
      <c r="L493" s="3"/>
      <c r="M493" s="3"/>
      <c r="N493" s="3"/>
      <c r="O493" s="3"/>
      <c r="P493" s="3"/>
      <c r="Q493" s="3"/>
      <c r="R493" s="3"/>
      <c r="S493" s="3"/>
      <c r="T493" s="3"/>
      <c r="U493" s="3"/>
      <c r="V493" s="3"/>
      <c r="W493" s="3"/>
      <c r="X493" s="3"/>
      <c r="Y493" s="3"/>
      <c r="Z493" s="3"/>
    </row>
    <row r="494" ht="14.25" customHeight="1">
      <c r="A494" s="3"/>
      <c r="B494" s="3"/>
      <c r="C494" s="3"/>
      <c r="D494" s="3"/>
      <c r="E494" s="3"/>
      <c r="F494" s="3"/>
      <c r="G494" s="3"/>
      <c r="H494" s="3"/>
      <c r="I494" s="55"/>
      <c r="J494" s="55"/>
      <c r="K494" s="55"/>
      <c r="L494" s="3"/>
      <c r="M494" s="3"/>
      <c r="N494" s="3"/>
      <c r="O494" s="3"/>
      <c r="P494" s="3"/>
      <c r="Q494" s="3"/>
      <c r="R494" s="3"/>
      <c r="S494" s="3"/>
      <c r="T494" s="3"/>
      <c r="U494" s="3"/>
      <c r="V494" s="3"/>
      <c r="W494" s="3"/>
      <c r="X494" s="3"/>
      <c r="Y494" s="3"/>
      <c r="Z494" s="3"/>
    </row>
    <row r="495" ht="14.25" customHeight="1">
      <c r="A495" s="3"/>
      <c r="B495" s="3"/>
      <c r="C495" s="3"/>
      <c r="D495" s="3"/>
      <c r="E495" s="3"/>
      <c r="F495" s="3"/>
      <c r="G495" s="3"/>
      <c r="H495" s="3"/>
      <c r="I495" s="55"/>
      <c r="J495" s="55"/>
      <c r="K495" s="55"/>
      <c r="L495" s="3"/>
      <c r="M495" s="3"/>
      <c r="N495" s="3"/>
      <c r="O495" s="3"/>
      <c r="P495" s="3"/>
      <c r="Q495" s="3"/>
      <c r="R495" s="3"/>
      <c r="S495" s="3"/>
      <c r="T495" s="3"/>
      <c r="U495" s="3"/>
      <c r="V495" s="3"/>
      <c r="W495" s="3"/>
      <c r="X495" s="3"/>
      <c r="Y495" s="3"/>
      <c r="Z495" s="3"/>
    </row>
    <row r="496" ht="14.25" customHeight="1">
      <c r="A496" s="3"/>
      <c r="B496" s="3"/>
      <c r="C496" s="3"/>
      <c r="D496" s="3"/>
      <c r="E496" s="3"/>
      <c r="F496" s="3"/>
      <c r="G496" s="3"/>
      <c r="H496" s="3"/>
      <c r="I496" s="55"/>
      <c r="J496" s="55"/>
      <c r="K496" s="55"/>
      <c r="L496" s="3"/>
      <c r="M496" s="3"/>
      <c r="N496" s="3"/>
      <c r="O496" s="3"/>
      <c r="P496" s="3"/>
      <c r="Q496" s="3"/>
      <c r="R496" s="3"/>
      <c r="S496" s="3"/>
      <c r="T496" s="3"/>
      <c r="U496" s="3"/>
      <c r="V496" s="3"/>
      <c r="W496" s="3"/>
      <c r="X496" s="3"/>
      <c r="Y496" s="3"/>
      <c r="Z496" s="3"/>
    </row>
    <row r="497" ht="14.25" customHeight="1">
      <c r="A497" s="3"/>
      <c r="B497" s="3"/>
      <c r="C497" s="3"/>
      <c r="D497" s="3"/>
      <c r="E497" s="3"/>
      <c r="F497" s="3"/>
      <c r="G497" s="3"/>
      <c r="H497" s="3"/>
      <c r="I497" s="55"/>
      <c r="J497" s="55"/>
      <c r="K497" s="55"/>
      <c r="L497" s="3"/>
      <c r="M497" s="3"/>
      <c r="N497" s="3"/>
      <c r="O497" s="3"/>
      <c r="P497" s="3"/>
      <c r="Q497" s="3"/>
      <c r="R497" s="3"/>
      <c r="S497" s="3"/>
      <c r="T497" s="3"/>
      <c r="U497" s="3"/>
      <c r="V497" s="3"/>
      <c r="W497" s="3"/>
      <c r="X497" s="3"/>
      <c r="Y497" s="3"/>
      <c r="Z497" s="3"/>
    </row>
    <row r="498" ht="14.25" customHeight="1">
      <c r="A498" s="3"/>
      <c r="B498" s="3"/>
      <c r="C498" s="3"/>
      <c r="D498" s="3"/>
      <c r="E498" s="3"/>
      <c r="F498" s="3"/>
      <c r="G498" s="3"/>
      <c r="H498" s="3"/>
      <c r="I498" s="55"/>
      <c r="J498" s="55"/>
      <c r="K498" s="55"/>
      <c r="L498" s="3"/>
      <c r="M498" s="3"/>
      <c r="N498" s="3"/>
      <c r="O498" s="3"/>
      <c r="P498" s="3"/>
      <c r="Q498" s="3"/>
      <c r="R498" s="3"/>
      <c r="S498" s="3"/>
      <c r="T498" s="3"/>
      <c r="U498" s="3"/>
      <c r="V498" s="3"/>
      <c r="W498" s="3"/>
      <c r="X498" s="3"/>
      <c r="Y498" s="3"/>
      <c r="Z498" s="3"/>
    </row>
    <row r="499" ht="14.25" customHeight="1">
      <c r="A499" s="3"/>
      <c r="B499" s="3"/>
      <c r="C499" s="3"/>
      <c r="D499" s="3"/>
      <c r="E499" s="3"/>
      <c r="F499" s="3"/>
      <c r="G499" s="3"/>
      <c r="H499" s="3"/>
      <c r="I499" s="55"/>
      <c r="J499" s="55"/>
      <c r="K499" s="55"/>
      <c r="L499" s="3"/>
      <c r="M499" s="3"/>
      <c r="N499" s="3"/>
      <c r="O499" s="3"/>
      <c r="P499" s="3"/>
      <c r="Q499" s="3"/>
      <c r="R499" s="3"/>
      <c r="S499" s="3"/>
      <c r="T499" s="3"/>
      <c r="U499" s="3"/>
      <c r="V499" s="3"/>
      <c r="W499" s="3"/>
      <c r="X499" s="3"/>
      <c r="Y499" s="3"/>
      <c r="Z499" s="3"/>
    </row>
    <row r="500" ht="14.25" customHeight="1">
      <c r="A500" s="3"/>
      <c r="B500" s="3"/>
      <c r="C500" s="3"/>
      <c r="D500" s="3"/>
      <c r="E500" s="3"/>
      <c r="F500" s="3"/>
      <c r="G500" s="3"/>
      <c r="H500" s="3"/>
      <c r="I500" s="55"/>
      <c r="J500" s="55"/>
      <c r="K500" s="55"/>
      <c r="L500" s="3"/>
      <c r="M500" s="3"/>
      <c r="N500" s="3"/>
      <c r="O500" s="3"/>
      <c r="P500" s="3"/>
      <c r="Q500" s="3"/>
      <c r="R500" s="3"/>
      <c r="S500" s="3"/>
      <c r="T500" s="3"/>
      <c r="U500" s="3"/>
      <c r="V500" s="3"/>
      <c r="W500" s="3"/>
      <c r="X500" s="3"/>
      <c r="Y500" s="3"/>
      <c r="Z500" s="3"/>
    </row>
    <row r="501" ht="14.25" customHeight="1">
      <c r="A501" s="3"/>
      <c r="B501" s="3"/>
      <c r="C501" s="3"/>
      <c r="D501" s="3"/>
      <c r="E501" s="3"/>
      <c r="F501" s="3"/>
      <c r="G501" s="3"/>
      <c r="H501" s="3"/>
      <c r="I501" s="55"/>
      <c r="J501" s="55"/>
      <c r="K501" s="55"/>
      <c r="L501" s="3"/>
      <c r="M501" s="3"/>
      <c r="N501" s="3"/>
      <c r="O501" s="3"/>
      <c r="P501" s="3"/>
      <c r="Q501" s="3"/>
      <c r="R501" s="3"/>
      <c r="S501" s="3"/>
      <c r="T501" s="3"/>
      <c r="U501" s="3"/>
      <c r="V501" s="3"/>
      <c r="W501" s="3"/>
      <c r="X501" s="3"/>
      <c r="Y501" s="3"/>
      <c r="Z501" s="3"/>
    </row>
    <row r="502" ht="14.25" customHeight="1">
      <c r="A502" s="3"/>
      <c r="B502" s="3"/>
      <c r="C502" s="3"/>
      <c r="D502" s="3"/>
      <c r="E502" s="3"/>
      <c r="F502" s="3"/>
      <c r="G502" s="3"/>
      <c r="H502" s="3"/>
      <c r="I502" s="55"/>
      <c r="J502" s="55"/>
      <c r="K502" s="55"/>
      <c r="L502" s="3"/>
      <c r="M502" s="3"/>
      <c r="N502" s="3"/>
      <c r="O502" s="3"/>
      <c r="P502" s="3"/>
      <c r="Q502" s="3"/>
      <c r="R502" s="3"/>
      <c r="S502" s="3"/>
      <c r="T502" s="3"/>
      <c r="U502" s="3"/>
      <c r="V502" s="3"/>
      <c r="W502" s="3"/>
      <c r="X502" s="3"/>
      <c r="Y502" s="3"/>
      <c r="Z502" s="3"/>
    </row>
    <row r="503" ht="14.25" customHeight="1">
      <c r="A503" s="3"/>
      <c r="B503" s="3"/>
      <c r="C503" s="3"/>
      <c r="D503" s="3"/>
      <c r="E503" s="3"/>
      <c r="F503" s="3"/>
      <c r="G503" s="3"/>
      <c r="H503" s="3"/>
      <c r="I503" s="55"/>
      <c r="J503" s="55"/>
      <c r="K503" s="55"/>
      <c r="L503" s="3"/>
      <c r="M503" s="3"/>
      <c r="N503" s="3"/>
      <c r="O503" s="3"/>
      <c r="P503" s="3"/>
      <c r="Q503" s="3"/>
      <c r="R503" s="3"/>
      <c r="S503" s="3"/>
      <c r="T503" s="3"/>
      <c r="U503" s="3"/>
      <c r="V503" s="3"/>
      <c r="W503" s="3"/>
      <c r="X503" s="3"/>
      <c r="Y503" s="3"/>
      <c r="Z503" s="3"/>
    </row>
    <row r="504" ht="14.25" customHeight="1">
      <c r="A504" s="3"/>
      <c r="B504" s="3"/>
      <c r="C504" s="3"/>
      <c r="D504" s="3"/>
      <c r="E504" s="3"/>
      <c r="F504" s="3"/>
      <c r="G504" s="3"/>
      <c r="H504" s="3"/>
      <c r="I504" s="55"/>
      <c r="J504" s="55"/>
      <c r="K504" s="55"/>
      <c r="L504" s="3"/>
      <c r="M504" s="3"/>
      <c r="N504" s="3"/>
      <c r="O504" s="3"/>
      <c r="P504" s="3"/>
      <c r="Q504" s="3"/>
      <c r="R504" s="3"/>
      <c r="S504" s="3"/>
      <c r="T504" s="3"/>
      <c r="U504" s="3"/>
      <c r="V504" s="3"/>
      <c r="W504" s="3"/>
      <c r="X504" s="3"/>
      <c r="Y504" s="3"/>
      <c r="Z504" s="3"/>
    </row>
    <row r="505" ht="14.25" customHeight="1">
      <c r="A505" s="3"/>
      <c r="B505" s="3"/>
      <c r="C505" s="3"/>
      <c r="D505" s="3"/>
      <c r="E505" s="3"/>
      <c r="F505" s="3"/>
      <c r="G505" s="3"/>
      <c r="H505" s="3"/>
      <c r="I505" s="55"/>
      <c r="J505" s="55"/>
      <c r="K505" s="55"/>
      <c r="L505" s="3"/>
      <c r="M505" s="3"/>
      <c r="N505" s="3"/>
      <c r="O505" s="3"/>
      <c r="P505" s="3"/>
      <c r="Q505" s="3"/>
      <c r="R505" s="3"/>
      <c r="S505" s="3"/>
      <c r="T505" s="3"/>
      <c r="U505" s="3"/>
      <c r="V505" s="3"/>
      <c r="W505" s="3"/>
      <c r="X505" s="3"/>
      <c r="Y505" s="3"/>
      <c r="Z505" s="3"/>
    </row>
    <row r="506" ht="14.25" customHeight="1">
      <c r="A506" s="3"/>
      <c r="B506" s="3"/>
      <c r="C506" s="3"/>
      <c r="D506" s="3"/>
      <c r="E506" s="3"/>
      <c r="F506" s="3"/>
      <c r="G506" s="3"/>
      <c r="H506" s="3"/>
      <c r="I506" s="55"/>
      <c r="J506" s="55"/>
      <c r="K506" s="55"/>
      <c r="L506" s="3"/>
      <c r="M506" s="3"/>
      <c r="N506" s="3"/>
      <c r="O506" s="3"/>
      <c r="P506" s="3"/>
      <c r="Q506" s="3"/>
      <c r="R506" s="3"/>
      <c r="S506" s="3"/>
      <c r="T506" s="3"/>
      <c r="U506" s="3"/>
      <c r="V506" s="3"/>
      <c r="W506" s="3"/>
      <c r="X506" s="3"/>
      <c r="Y506" s="3"/>
      <c r="Z506" s="3"/>
    </row>
    <row r="507" ht="14.25" customHeight="1">
      <c r="A507" s="3"/>
      <c r="B507" s="3"/>
      <c r="C507" s="3"/>
      <c r="D507" s="3"/>
      <c r="E507" s="3"/>
      <c r="F507" s="3"/>
      <c r="G507" s="3"/>
      <c r="H507" s="3"/>
      <c r="I507" s="55"/>
      <c r="J507" s="55"/>
      <c r="K507" s="55"/>
      <c r="L507" s="3"/>
      <c r="M507" s="3"/>
      <c r="N507" s="3"/>
      <c r="O507" s="3"/>
      <c r="P507" s="3"/>
      <c r="Q507" s="3"/>
      <c r="R507" s="3"/>
      <c r="S507" s="3"/>
      <c r="T507" s="3"/>
      <c r="U507" s="3"/>
      <c r="V507" s="3"/>
      <c r="W507" s="3"/>
      <c r="X507" s="3"/>
      <c r="Y507" s="3"/>
      <c r="Z507" s="3"/>
    </row>
    <row r="508" ht="14.25" customHeight="1">
      <c r="A508" s="3"/>
      <c r="B508" s="3"/>
      <c r="C508" s="3"/>
      <c r="D508" s="3"/>
      <c r="E508" s="3"/>
      <c r="F508" s="3"/>
      <c r="G508" s="3"/>
      <c r="H508" s="3"/>
      <c r="I508" s="55"/>
      <c r="J508" s="55"/>
      <c r="K508" s="55"/>
      <c r="L508" s="3"/>
      <c r="M508" s="3"/>
      <c r="N508" s="3"/>
      <c r="O508" s="3"/>
      <c r="P508" s="3"/>
      <c r="Q508" s="3"/>
      <c r="R508" s="3"/>
      <c r="S508" s="3"/>
      <c r="T508" s="3"/>
      <c r="U508" s="3"/>
      <c r="V508" s="3"/>
      <c r="W508" s="3"/>
      <c r="X508" s="3"/>
      <c r="Y508" s="3"/>
      <c r="Z508" s="3"/>
    </row>
    <row r="509" ht="14.25" customHeight="1">
      <c r="A509" s="3"/>
      <c r="B509" s="3"/>
      <c r="C509" s="3"/>
      <c r="D509" s="3"/>
      <c r="E509" s="3"/>
      <c r="F509" s="3"/>
      <c r="G509" s="3"/>
      <c r="H509" s="3"/>
      <c r="I509" s="55"/>
      <c r="J509" s="55"/>
      <c r="K509" s="55"/>
      <c r="L509" s="3"/>
      <c r="M509" s="3"/>
      <c r="N509" s="3"/>
      <c r="O509" s="3"/>
      <c r="P509" s="3"/>
      <c r="Q509" s="3"/>
      <c r="R509" s="3"/>
      <c r="S509" s="3"/>
      <c r="T509" s="3"/>
      <c r="U509" s="3"/>
      <c r="V509" s="3"/>
      <c r="W509" s="3"/>
      <c r="X509" s="3"/>
      <c r="Y509" s="3"/>
      <c r="Z509" s="3"/>
    </row>
    <row r="510" ht="14.25" customHeight="1">
      <c r="A510" s="3"/>
      <c r="B510" s="3"/>
      <c r="C510" s="3"/>
      <c r="D510" s="3"/>
      <c r="E510" s="3"/>
      <c r="F510" s="3"/>
      <c r="G510" s="3"/>
      <c r="H510" s="3"/>
      <c r="I510" s="55"/>
      <c r="J510" s="55"/>
      <c r="K510" s="55"/>
      <c r="L510" s="3"/>
      <c r="M510" s="3"/>
      <c r="N510" s="3"/>
      <c r="O510" s="3"/>
      <c r="P510" s="3"/>
      <c r="Q510" s="3"/>
      <c r="R510" s="3"/>
      <c r="S510" s="3"/>
      <c r="T510" s="3"/>
      <c r="U510" s="3"/>
      <c r="V510" s="3"/>
      <c r="W510" s="3"/>
      <c r="X510" s="3"/>
      <c r="Y510" s="3"/>
      <c r="Z510" s="3"/>
    </row>
    <row r="511" ht="14.25" customHeight="1">
      <c r="A511" s="3"/>
      <c r="B511" s="3"/>
      <c r="C511" s="3"/>
      <c r="D511" s="3"/>
      <c r="E511" s="3"/>
      <c r="F511" s="3"/>
      <c r="G511" s="3"/>
      <c r="H511" s="3"/>
      <c r="I511" s="55"/>
      <c r="J511" s="55"/>
      <c r="K511" s="55"/>
      <c r="L511" s="3"/>
      <c r="M511" s="3"/>
      <c r="N511" s="3"/>
      <c r="O511" s="3"/>
      <c r="P511" s="3"/>
      <c r="Q511" s="3"/>
      <c r="R511" s="3"/>
      <c r="S511" s="3"/>
      <c r="T511" s="3"/>
      <c r="U511" s="3"/>
      <c r="V511" s="3"/>
      <c r="W511" s="3"/>
      <c r="X511" s="3"/>
      <c r="Y511" s="3"/>
      <c r="Z511" s="3"/>
    </row>
    <row r="512" ht="14.25" customHeight="1">
      <c r="A512" s="3"/>
      <c r="B512" s="3"/>
      <c r="C512" s="3"/>
      <c r="D512" s="3"/>
      <c r="E512" s="3"/>
      <c r="F512" s="3"/>
      <c r="G512" s="3"/>
      <c r="H512" s="3"/>
      <c r="I512" s="55"/>
      <c r="J512" s="55"/>
      <c r="K512" s="55"/>
      <c r="L512" s="3"/>
      <c r="M512" s="3"/>
      <c r="N512" s="3"/>
      <c r="O512" s="3"/>
      <c r="P512" s="3"/>
      <c r="Q512" s="3"/>
      <c r="R512" s="3"/>
      <c r="S512" s="3"/>
      <c r="T512" s="3"/>
      <c r="U512" s="3"/>
      <c r="V512" s="3"/>
      <c r="W512" s="3"/>
      <c r="X512" s="3"/>
      <c r="Y512" s="3"/>
      <c r="Z512" s="3"/>
    </row>
    <row r="513" ht="14.25" customHeight="1">
      <c r="A513" s="3"/>
      <c r="B513" s="3"/>
      <c r="C513" s="3"/>
      <c r="D513" s="3"/>
      <c r="E513" s="3"/>
      <c r="F513" s="3"/>
      <c r="G513" s="3"/>
      <c r="H513" s="3"/>
      <c r="I513" s="55"/>
      <c r="J513" s="55"/>
      <c r="K513" s="55"/>
      <c r="L513" s="3"/>
      <c r="M513" s="3"/>
      <c r="N513" s="3"/>
      <c r="O513" s="3"/>
      <c r="P513" s="3"/>
      <c r="Q513" s="3"/>
      <c r="R513" s="3"/>
      <c r="S513" s="3"/>
      <c r="T513" s="3"/>
      <c r="U513" s="3"/>
      <c r="V513" s="3"/>
      <c r="W513" s="3"/>
      <c r="X513" s="3"/>
      <c r="Y513" s="3"/>
      <c r="Z513" s="3"/>
    </row>
    <row r="514" ht="14.25" customHeight="1">
      <c r="A514" s="3"/>
      <c r="B514" s="3"/>
      <c r="C514" s="3"/>
      <c r="D514" s="3"/>
      <c r="E514" s="3"/>
      <c r="F514" s="3"/>
      <c r="G514" s="3"/>
      <c r="H514" s="3"/>
      <c r="I514" s="55"/>
      <c r="J514" s="55"/>
      <c r="K514" s="55"/>
      <c r="L514" s="3"/>
      <c r="M514" s="3"/>
      <c r="N514" s="3"/>
      <c r="O514" s="3"/>
      <c r="P514" s="3"/>
      <c r="Q514" s="3"/>
      <c r="R514" s="3"/>
      <c r="S514" s="3"/>
      <c r="T514" s="3"/>
      <c r="U514" s="3"/>
      <c r="V514" s="3"/>
      <c r="W514" s="3"/>
      <c r="X514" s="3"/>
      <c r="Y514" s="3"/>
      <c r="Z514" s="3"/>
    </row>
    <row r="515" ht="14.25" customHeight="1">
      <c r="A515" s="3"/>
      <c r="B515" s="3"/>
      <c r="C515" s="3"/>
      <c r="D515" s="3"/>
      <c r="E515" s="3"/>
      <c r="F515" s="3"/>
      <c r="G515" s="3"/>
      <c r="H515" s="3"/>
      <c r="I515" s="55"/>
      <c r="J515" s="55"/>
      <c r="K515" s="55"/>
      <c r="L515" s="3"/>
      <c r="M515" s="3"/>
      <c r="N515" s="3"/>
      <c r="O515" s="3"/>
      <c r="P515" s="3"/>
      <c r="Q515" s="3"/>
      <c r="R515" s="3"/>
      <c r="S515" s="3"/>
      <c r="T515" s="3"/>
      <c r="U515" s="3"/>
      <c r="V515" s="3"/>
      <c r="W515" s="3"/>
      <c r="X515" s="3"/>
      <c r="Y515" s="3"/>
      <c r="Z515" s="3"/>
    </row>
    <row r="516" ht="14.25" customHeight="1">
      <c r="A516" s="3"/>
      <c r="B516" s="3"/>
      <c r="C516" s="3"/>
      <c r="D516" s="3"/>
      <c r="E516" s="3"/>
      <c r="F516" s="3"/>
      <c r="G516" s="3"/>
      <c r="H516" s="3"/>
      <c r="I516" s="55"/>
      <c r="J516" s="55"/>
      <c r="K516" s="55"/>
      <c r="L516" s="3"/>
      <c r="M516" s="3"/>
      <c r="N516" s="3"/>
      <c r="O516" s="3"/>
      <c r="P516" s="3"/>
      <c r="Q516" s="3"/>
      <c r="R516" s="3"/>
      <c r="S516" s="3"/>
      <c r="T516" s="3"/>
      <c r="U516" s="3"/>
      <c r="V516" s="3"/>
      <c r="W516" s="3"/>
      <c r="X516" s="3"/>
      <c r="Y516" s="3"/>
      <c r="Z516" s="3"/>
    </row>
    <row r="517" ht="14.25" customHeight="1">
      <c r="A517" s="3"/>
      <c r="B517" s="3"/>
      <c r="C517" s="3"/>
      <c r="D517" s="3"/>
      <c r="E517" s="3"/>
      <c r="F517" s="3"/>
      <c r="G517" s="3"/>
      <c r="H517" s="3"/>
      <c r="I517" s="55"/>
      <c r="J517" s="55"/>
      <c r="K517" s="55"/>
      <c r="L517" s="3"/>
      <c r="M517" s="3"/>
      <c r="N517" s="3"/>
      <c r="O517" s="3"/>
      <c r="P517" s="3"/>
      <c r="Q517" s="3"/>
      <c r="R517" s="3"/>
      <c r="S517" s="3"/>
      <c r="T517" s="3"/>
      <c r="U517" s="3"/>
      <c r="V517" s="3"/>
      <c r="W517" s="3"/>
      <c r="X517" s="3"/>
      <c r="Y517" s="3"/>
      <c r="Z517" s="3"/>
    </row>
    <row r="518" ht="14.25" customHeight="1">
      <c r="A518" s="3"/>
      <c r="B518" s="3"/>
      <c r="C518" s="3"/>
      <c r="D518" s="3"/>
      <c r="E518" s="3"/>
      <c r="F518" s="3"/>
      <c r="G518" s="3"/>
      <c r="H518" s="3"/>
      <c r="I518" s="55"/>
      <c r="J518" s="55"/>
      <c r="K518" s="55"/>
      <c r="L518" s="3"/>
      <c r="M518" s="3"/>
      <c r="N518" s="3"/>
      <c r="O518" s="3"/>
      <c r="P518" s="3"/>
      <c r="Q518" s="3"/>
      <c r="R518" s="3"/>
      <c r="S518" s="3"/>
      <c r="T518" s="3"/>
      <c r="U518" s="3"/>
      <c r="V518" s="3"/>
      <c r="W518" s="3"/>
      <c r="X518" s="3"/>
      <c r="Y518" s="3"/>
      <c r="Z518" s="3"/>
    </row>
    <row r="519" ht="14.25" customHeight="1">
      <c r="A519" s="3"/>
      <c r="B519" s="3"/>
      <c r="C519" s="3"/>
      <c r="D519" s="3"/>
      <c r="E519" s="3"/>
      <c r="F519" s="3"/>
      <c r="G519" s="3"/>
      <c r="H519" s="3"/>
      <c r="I519" s="55"/>
      <c r="J519" s="55"/>
      <c r="K519" s="55"/>
      <c r="L519" s="3"/>
      <c r="M519" s="3"/>
      <c r="N519" s="3"/>
      <c r="O519" s="3"/>
      <c r="P519" s="3"/>
      <c r="Q519" s="3"/>
      <c r="R519" s="3"/>
      <c r="S519" s="3"/>
      <c r="T519" s="3"/>
      <c r="U519" s="3"/>
      <c r="V519" s="3"/>
      <c r="W519" s="3"/>
      <c r="X519" s="3"/>
      <c r="Y519" s="3"/>
      <c r="Z519" s="3"/>
    </row>
    <row r="520" ht="14.25" customHeight="1">
      <c r="A520" s="3"/>
      <c r="B520" s="3"/>
      <c r="C520" s="3"/>
      <c r="D520" s="3"/>
      <c r="E520" s="3"/>
      <c r="F520" s="3"/>
      <c r="G520" s="3"/>
      <c r="H520" s="3"/>
      <c r="I520" s="55"/>
      <c r="J520" s="55"/>
      <c r="K520" s="55"/>
      <c r="L520" s="3"/>
      <c r="M520" s="3"/>
      <c r="N520" s="3"/>
      <c r="O520" s="3"/>
      <c r="P520" s="3"/>
      <c r="Q520" s="3"/>
      <c r="R520" s="3"/>
      <c r="S520" s="3"/>
      <c r="T520" s="3"/>
      <c r="U520" s="3"/>
      <c r="V520" s="3"/>
      <c r="W520" s="3"/>
      <c r="X520" s="3"/>
      <c r="Y520" s="3"/>
      <c r="Z520" s="3"/>
    </row>
    <row r="521" ht="14.25" customHeight="1">
      <c r="A521" s="3"/>
      <c r="B521" s="3"/>
      <c r="C521" s="3"/>
      <c r="D521" s="3"/>
      <c r="E521" s="3"/>
      <c r="F521" s="3"/>
      <c r="G521" s="3"/>
      <c r="H521" s="3"/>
      <c r="I521" s="55"/>
      <c r="J521" s="55"/>
      <c r="K521" s="55"/>
      <c r="L521" s="3"/>
      <c r="M521" s="3"/>
      <c r="N521" s="3"/>
      <c r="O521" s="3"/>
      <c r="P521" s="3"/>
      <c r="Q521" s="3"/>
      <c r="R521" s="3"/>
      <c r="S521" s="3"/>
      <c r="T521" s="3"/>
      <c r="U521" s="3"/>
      <c r="V521" s="3"/>
      <c r="W521" s="3"/>
      <c r="X521" s="3"/>
      <c r="Y521" s="3"/>
      <c r="Z521" s="3"/>
    </row>
    <row r="522" ht="14.25" customHeight="1">
      <c r="A522" s="3"/>
      <c r="B522" s="3"/>
      <c r="C522" s="3"/>
      <c r="D522" s="3"/>
      <c r="E522" s="3"/>
      <c r="F522" s="3"/>
      <c r="G522" s="3"/>
      <c r="H522" s="3"/>
      <c r="I522" s="55"/>
      <c r="J522" s="55"/>
      <c r="K522" s="55"/>
      <c r="L522" s="3"/>
      <c r="M522" s="3"/>
      <c r="N522" s="3"/>
      <c r="O522" s="3"/>
      <c r="P522" s="3"/>
      <c r="Q522" s="3"/>
      <c r="R522" s="3"/>
      <c r="S522" s="3"/>
      <c r="T522" s="3"/>
      <c r="U522" s="3"/>
      <c r="V522" s="3"/>
      <c r="W522" s="3"/>
      <c r="X522" s="3"/>
      <c r="Y522" s="3"/>
      <c r="Z522" s="3"/>
    </row>
    <row r="523" ht="14.25" customHeight="1">
      <c r="A523" s="3"/>
      <c r="B523" s="3"/>
      <c r="C523" s="3"/>
      <c r="D523" s="3"/>
      <c r="E523" s="3"/>
      <c r="F523" s="3"/>
      <c r="G523" s="3"/>
      <c r="H523" s="3"/>
      <c r="I523" s="55"/>
      <c r="J523" s="55"/>
      <c r="K523" s="55"/>
      <c r="L523" s="3"/>
      <c r="M523" s="3"/>
      <c r="N523" s="3"/>
      <c r="O523" s="3"/>
      <c r="P523" s="3"/>
      <c r="Q523" s="3"/>
      <c r="R523" s="3"/>
      <c r="S523" s="3"/>
      <c r="T523" s="3"/>
      <c r="U523" s="3"/>
      <c r="V523" s="3"/>
      <c r="W523" s="3"/>
      <c r="X523" s="3"/>
      <c r="Y523" s="3"/>
      <c r="Z523" s="3"/>
    </row>
    <row r="524" ht="14.25" customHeight="1">
      <c r="A524" s="3"/>
      <c r="B524" s="3"/>
      <c r="C524" s="3"/>
      <c r="D524" s="3"/>
      <c r="E524" s="3"/>
      <c r="F524" s="3"/>
      <c r="G524" s="3"/>
      <c r="H524" s="3"/>
      <c r="I524" s="55"/>
      <c r="J524" s="55"/>
      <c r="K524" s="55"/>
      <c r="L524" s="3"/>
      <c r="M524" s="3"/>
      <c r="N524" s="3"/>
      <c r="O524" s="3"/>
      <c r="P524" s="3"/>
      <c r="Q524" s="3"/>
      <c r="R524" s="3"/>
      <c r="S524" s="3"/>
      <c r="T524" s="3"/>
      <c r="U524" s="3"/>
      <c r="V524" s="3"/>
      <c r="W524" s="3"/>
      <c r="X524" s="3"/>
      <c r="Y524" s="3"/>
      <c r="Z524" s="3"/>
    </row>
    <row r="525" ht="14.25" customHeight="1">
      <c r="A525" s="3"/>
      <c r="B525" s="3"/>
      <c r="C525" s="3"/>
      <c r="D525" s="3"/>
      <c r="E525" s="3"/>
      <c r="F525" s="3"/>
      <c r="G525" s="3"/>
      <c r="H525" s="3"/>
      <c r="I525" s="55"/>
      <c r="J525" s="55"/>
      <c r="K525" s="55"/>
      <c r="L525" s="3"/>
      <c r="M525" s="3"/>
      <c r="N525" s="3"/>
      <c r="O525" s="3"/>
      <c r="P525" s="3"/>
      <c r="Q525" s="3"/>
      <c r="R525" s="3"/>
      <c r="S525" s="3"/>
      <c r="T525" s="3"/>
      <c r="U525" s="3"/>
      <c r="V525" s="3"/>
      <c r="W525" s="3"/>
      <c r="X525" s="3"/>
      <c r="Y525" s="3"/>
      <c r="Z525" s="3"/>
    </row>
    <row r="526" ht="14.25" customHeight="1">
      <c r="A526" s="3"/>
      <c r="B526" s="3"/>
      <c r="C526" s="3"/>
      <c r="D526" s="3"/>
      <c r="E526" s="3"/>
      <c r="F526" s="3"/>
      <c r="G526" s="3"/>
      <c r="H526" s="3"/>
      <c r="I526" s="55"/>
      <c r="J526" s="55"/>
      <c r="K526" s="55"/>
      <c r="L526" s="3"/>
      <c r="M526" s="3"/>
      <c r="N526" s="3"/>
      <c r="O526" s="3"/>
      <c r="P526" s="3"/>
      <c r="Q526" s="3"/>
      <c r="R526" s="3"/>
      <c r="S526" s="3"/>
      <c r="T526" s="3"/>
      <c r="U526" s="3"/>
      <c r="V526" s="3"/>
      <c r="W526" s="3"/>
      <c r="X526" s="3"/>
      <c r="Y526" s="3"/>
      <c r="Z526" s="3"/>
    </row>
    <row r="527" ht="14.25" customHeight="1">
      <c r="A527" s="3"/>
      <c r="B527" s="3"/>
      <c r="C527" s="3"/>
      <c r="D527" s="3"/>
      <c r="E527" s="3"/>
      <c r="F527" s="3"/>
      <c r="G527" s="3"/>
      <c r="H527" s="3"/>
      <c r="I527" s="55"/>
      <c r="J527" s="55"/>
      <c r="K527" s="55"/>
      <c r="L527" s="3"/>
      <c r="M527" s="3"/>
      <c r="N527" s="3"/>
      <c r="O527" s="3"/>
      <c r="P527" s="3"/>
      <c r="Q527" s="3"/>
      <c r="R527" s="3"/>
      <c r="S527" s="3"/>
      <c r="T527" s="3"/>
      <c r="U527" s="3"/>
      <c r="V527" s="3"/>
      <c r="W527" s="3"/>
      <c r="X527" s="3"/>
      <c r="Y527" s="3"/>
      <c r="Z527" s="3"/>
    </row>
    <row r="528" ht="14.25" customHeight="1">
      <c r="A528" s="3"/>
      <c r="B528" s="3"/>
      <c r="C528" s="3"/>
      <c r="D528" s="3"/>
      <c r="E528" s="3"/>
      <c r="F528" s="3"/>
      <c r="G528" s="3"/>
      <c r="H528" s="3"/>
      <c r="I528" s="55"/>
      <c r="J528" s="55"/>
      <c r="K528" s="55"/>
      <c r="L528" s="3"/>
      <c r="M528" s="3"/>
      <c r="N528" s="3"/>
      <c r="O528" s="3"/>
      <c r="P528" s="3"/>
      <c r="Q528" s="3"/>
      <c r="R528" s="3"/>
      <c r="S528" s="3"/>
      <c r="T528" s="3"/>
      <c r="U528" s="3"/>
      <c r="V528" s="3"/>
      <c r="W528" s="3"/>
      <c r="X528" s="3"/>
      <c r="Y528" s="3"/>
      <c r="Z528" s="3"/>
    </row>
    <row r="529" ht="14.25" customHeight="1">
      <c r="A529" s="3"/>
      <c r="B529" s="3"/>
      <c r="C529" s="3"/>
      <c r="D529" s="3"/>
      <c r="E529" s="3"/>
      <c r="F529" s="3"/>
      <c r="G529" s="3"/>
      <c r="H529" s="3"/>
      <c r="I529" s="55"/>
      <c r="J529" s="55"/>
      <c r="K529" s="55"/>
      <c r="L529" s="3"/>
      <c r="M529" s="3"/>
      <c r="N529" s="3"/>
      <c r="O529" s="3"/>
      <c r="P529" s="3"/>
      <c r="Q529" s="3"/>
      <c r="R529" s="3"/>
      <c r="S529" s="3"/>
      <c r="T529" s="3"/>
      <c r="U529" s="3"/>
      <c r="V529" s="3"/>
      <c r="W529" s="3"/>
      <c r="X529" s="3"/>
      <c r="Y529" s="3"/>
      <c r="Z529" s="3"/>
    </row>
    <row r="530" ht="14.25" customHeight="1">
      <c r="A530" s="3"/>
      <c r="B530" s="3"/>
      <c r="C530" s="3"/>
      <c r="D530" s="3"/>
      <c r="E530" s="3"/>
      <c r="F530" s="3"/>
      <c r="G530" s="3"/>
      <c r="H530" s="3"/>
      <c r="I530" s="55"/>
      <c r="J530" s="55"/>
      <c r="K530" s="55"/>
      <c r="L530" s="3"/>
      <c r="M530" s="3"/>
      <c r="N530" s="3"/>
      <c r="O530" s="3"/>
      <c r="P530" s="3"/>
      <c r="Q530" s="3"/>
      <c r="R530" s="3"/>
      <c r="S530" s="3"/>
      <c r="T530" s="3"/>
      <c r="U530" s="3"/>
      <c r="V530" s="3"/>
      <c r="W530" s="3"/>
      <c r="X530" s="3"/>
      <c r="Y530" s="3"/>
      <c r="Z530" s="3"/>
    </row>
    <row r="531" ht="14.25" customHeight="1">
      <c r="A531" s="3"/>
      <c r="B531" s="3"/>
      <c r="C531" s="3"/>
      <c r="D531" s="3"/>
      <c r="E531" s="3"/>
      <c r="F531" s="3"/>
      <c r="G531" s="3"/>
      <c r="H531" s="3"/>
      <c r="I531" s="55"/>
      <c r="J531" s="55"/>
      <c r="K531" s="55"/>
      <c r="L531" s="3"/>
      <c r="M531" s="3"/>
      <c r="N531" s="3"/>
      <c r="O531" s="3"/>
      <c r="P531" s="3"/>
      <c r="Q531" s="3"/>
      <c r="R531" s="3"/>
      <c r="S531" s="3"/>
      <c r="T531" s="3"/>
      <c r="U531" s="3"/>
      <c r="V531" s="3"/>
      <c r="W531" s="3"/>
      <c r="X531" s="3"/>
      <c r="Y531" s="3"/>
      <c r="Z531" s="3"/>
    </row>
    <row r="532" ht="14.25" customHeight="1">
      <c r="A532" s="3"/>
      <c r="B532" s="3"/>
      <c r="C532" s="3"/>
      <c r="D532" s="3"/>
      <c r="E532" s="3"/>
      <c r="F532" s="3"/>
      <c r="G532" s="3"/>
      <c r="H532" s="3"/>
      <c r="I532" s="55"/>
      <c r="J532" s="55"/>
      <c r="K532" s="55"/>
      <c r="L532" s="3"/>
      <c r="M532" s="3"/>
      <c r="N532" s="3"/>
      <c r="O532" s="3"/>
      <c r="P532" s="3"/>
      <c r="Q532" s="3"/>
      <c r="R532" s="3"/>
      <c r="S532" s="3"/>
      <c r="T532" s="3"/>
      <c r="U532" s="3"/>
      <c r="V532" s="3"/>
      <c r="W532" s="3"/>
      <c r="X532" s="3"/>
      <c r="Y532" s="3"/>
      <c r="Z532" s="3"/>
    </row>
    <row r="533" ht="14.25" customHeight="1">
      <c r="A533" s="3"/>
      <c r="B533" s="3"/>
      <c r="C533" s="3"/>
      <c r="D533" s="3"/>
      <c r="E533" s="3"/>
      <c r="F533" s="3"/>
      <c r="G533" s="3"/>
      <c r="H533" s="3"/>
      <c r="I533" s="55"/>
      <c r="J533" s="55"/>
      <c r="K533" s="55"/>
      <c r="L533" s="3"/>
      <c r="M533" s="3"/>
      <c r="N533" s="3"/>
      <c r="O533" s="3"/>
      <c r="P533" s="3"/>
      <c r="Q533" s="3"/>
      <c r="R533" s="3"/>
      <c r="S533" s="3"/>
      <c r="T533" s="3"/>
      <c r="U533" s="3"/>
      <c r="V533" s="3"/>
      <c r="W533" s="3"/>
      <c r="X533" s="3"/>
      <c r="Y533" s="3"/>
      <c r="Z533" s="3"/>
    </row>
    <row r="534" ht="14.25" customHeight="1">
      <c r="A534" s="3"/>
      <c r="B534" s="3"/>
      <c r="C534" s="3"/>
      <c r="D534" s="3"/>
      <c r="E534" s="3"/>
      <c r="F534" s="3"/>
      <c r="G534" s="3"/>
      <c r="H534" s="3"/>
      <c r="I534" s="55"/>
      <c r="J534" s="55"/>
      <c r="K534" s="55"/>
      <c r="L534" s="3"/>
      <c r="M534" s="3"/>
      <c r="N534" s="3"/>
      <c r="O534" s="3"/>
      <c r="P534" s="3"/>
      <c r="Q534" s="3"/>
      <c r="R534" s="3"/>
      <c r="S534" s="3"/>
      <c r="T534" s="3"/>
      <c r="U534" s="3"/>
      <c r="V534" s="3"/>
      <c r="W534" s="3"/>
      <c r="X534" s="3"/>
      <c r="Y534" s="3"/>
      <c r="Z534" s="3"/>
    </row>
    <row r="535" ht="14.25" customHeight="1">
      <c r="A535" s="3"/>
      <c r="B535" s="3"/>
      <c r="C535" s="3"/>
      <c r="D535" s="3"/>
      <c r="E535" s="3"/>
      <c r="F535" s="3"/>
      <c r="G535" s="3"/>
      <c r="H535" s="3"/>
      <c r="I535" s="55"/>
      <c r="J535" s="55"/>
      <c r="K535" s="55"/>
      <c r="L535" s="3"/>
      <c r="M535" s="3"/>
      <c r="N535" s="3"/>
      <c r="O535" s="3"/>
      <c r="P535" s="3"/>
      <c r="Q535" s="3"/>
      <c r="R535" s="3"/>
      <c r="S535" s="3"/>
      <c r="T535" s="3"/>
      <c r="U535" s="3"/>
      <c r="V535" s="3"/>
      <c r="W535" s="3"/>
      <c r="X535" s="3"/>
      <c r="Y535" s="3"/>
      <c r="Z535" s="3"/>
    </row>
    <row r="536" ht="14.25" customHeight="1">
      <c r="A536" s="3"/>
      <c r="B536" s="3"/>
      <c r="C536" s="3"/>
      <c r="D536" s="3"/>
      <c r="E536" s="3"/>
      <c r="F536" s="3"/>
      <c r="G536" s="3"/>
      <c r="H536" s="3"/>
      <c r="I536" s="55"/>
      <c r="J536" s="55"/>
      <c r="K536" s="55"/>
      <c r="L536" s="3"/>
      <c r="M536" s="3"/>
      <c r="N536" s="3"/>
      <c r="O536" s="3"/>
      <c r="P536" s="3"/>
      <c r="Q536" s="3"/>
      <c r="R536" s="3"/>
      <c r="S536" s="3"/>
      <c r="T536" s="3"/>
      <c r="U536" s="3"/>
      <c r="V536" s="3"/>
      <c r="W536" s="3"/>
      <c r="X536" s="3"/>
      <c r="Y536" s="3"/>
      <c r="Z536" s="3"/>
    </row>
    <row r="537" ht="14.25" customHeight="1">
      <c r="A537" s="3"/>
      <c r="B537" s="3"/>
      <c r="C537" s="3"/>
      <c r="D537" s="3"/>
      <c r="E537" s="3"/>
      <c r="F537" s="3"/>
      <c r="G537" s="3"/>
      <c r="H537" s="3"/>
      <c r="I537" s="55"/>
      <c r="J537" s="55"/>
      <c r="K537" s="55"/>
      <c r="L537" s="3"/>
      <c r="M537" s="3"/>
      <c r="N537" s="3"/>
      <c r="O537" s="3"/>
      <c r="P537" s="3"/>
      <c r="Q537" s="3"/>
      <c r="R537" s="3"/>
      <c r="S537" s="3"/>
      <c r="T537" s="3"/>
      <c r="U537" s="3"/>
      <c r="V537" s="3"/>
      <c r="W537" s="3"/>
      <c r="X537" s="3"/>
      <c r="Y537" s="3"/>
      <c r="Z537" s="3"/>
    </row>
    <row r="538" ht="14.25" customHeight="1">
      <c r="A538" s="3"/>
      <c r="B538" s="3"/>
      <c r="C538" s="3"/>
      <c r="D538" s="3"/>
      <c r="E538" s="3"/>
      <c r="F538" s="3"/>
      <c r="G538" s="3"/>
      <c r="H538" s="3"/>
      <c r="I538" s="55"/>
      <c r="J538" s="55"/>
      <c r="K538" s="55"/>
      <c r="L538" s="3"/>
      <c r="M538" s="3"/>
      <c r="N538" s="3"/>
      <c r="O538" s="3"/>
      <c r="P538" s="3"/>
      <c r="Q538" s="3"/>
      <c r="R538" s="3"/>
      <c r="S538" s="3"/>
      <c r="T538" s="3"/>
      <c r="U538" s="3"/>
      <c r="V538" s="3"/>
      <c r="W538" s="3"/>
      <c r="X538" s="3"/>
      <c r="Y538" s="3"/>
      <c r="Z538" s="3"/>
    </row>
    <row r="539" ht="14.25" customHeight="1">
      <c r="A539" s="3"/>
      <c r="B539" s="3"/>
      <c r="C539" s="3"/>
      <c r="D539" s="3"/>
      <c r="E539" s="3"/>
      <c r="F539" s="3"/>
      <c r="G539" s="3"/>
      <c r="H539" s="3"/>
      <c r="I539" s="55"/>
      <c r="J539" s="55"/>
      <c r="K539" s="55"/>
      <c r="L539" s="3"/>
      <c r="M539" s="3"/>
      <c r="N539" s="3"/>
      <c r="O539" s="3"/>
      <c r="P539" s="3"/>
      <c r="Q539" s="3"/>
      <c r="R539" s="3"/>
      <c r="S539" s="3"/>
      <c r="T539" s="3"/>
      <c r="U539" s="3"/>
      <c r="V539" s="3"/>
      <c r="W539" s="3"/>
      <c r="X539" s="3"/>
      <c r="Y539" s="3"/>
      <c r="Z539" s="3"/>
    </row>
    <row r="540" ht="14.25" customHeight="1">
      <c r="A540" s="3"/>
      <c r="B540" s="3"/>
      <c r="C540" s="3"/>
      <c r="D540" s="3"/>
      <c r="E540" s="3"/>
      <c r="F540" s="3"/>
      <c r="G540" s="3"/>
      <c r="H540" s="3"/>
      <c r="I540" s="55"/>
      <c r="J540" s="55"/>
      <c r="K540" s="55"/>
      <c r="L540" s="3"/>
      <c r="M540" s="3"/>
      <c r="N540" s="3"/>
      <c r="O540" s="3"/>
      <c r="P540" s="3"/>
      <c r="Q540" s="3"/>
      <c r="R540" s="3"/>
      <c r="S540" s="3"/>
      <c r="T540" s="3"/>
      <c r="U540" s="3"/>
      <c r="V540" s="3"/>
      <c r="W540" s="3"/>
      <c r="X540" s="3"/>
      <c r="Y540" s="3"/>
      <c r="Z540" s="3"/>
    </row>
    <row r="541" ht="14.25" customHeight="1">
      <c r="A541" s="3"/>
      <c r="B541" s="3"/>
      <c r="C541" s="3"/>
      <c r="D541" s="3"/>
      <c r="E541" s="3"/>
      <c r="F541" s="3"/>
      <c r="G541" s="3"/>
      <c r="H541" s="3"/>
      <c r="I541" s="55"/>
      <c r="J541" s="55"/>
      <c r="K541" s="55"/>
      <c r="L541" s="3"/>
      <c r="M541" s="3"/>
      <c r="N541" s="3"/>
      <c r="O541" s="3"/>
      <c r="P541" s="3"/>
      <c r="Q541" s="3"/>
      <c r="R541" s="3"/>
      <c r="S541" s="3"/>
      <c r="T541" s="3"/>
      <c r="U541" s="3"/>
      <c r="V541" s="3"/>
      <c r="W541" s="3"/>
      <c r="X541" s="3"/>
      <c r="Y541" s="3"/>
      <c r="Z541" s="3"/>
    </row>
    <row r="542" ht="14.25" customHeight="1">
      <c r="A542" s="3"/>
      <c r="B542" s="3"/>
      <c r="C542" s="3"/>
      <c r="D542" s="3"/>
      <c r="E542" s="3"/>
      <c r="F542" s="3"/>
      <c r="G542" s="3"/>
      <c r="H542" s="3"/>
      <c r="I542" s="55"/>
      <c r="J542" s="55"/>
      <c r="K542" s="55"/>
      <c r="L542" s="3"/>
      <c r="M542" s="3"/>
      <c r="N542" s="3"/>
      <c r="O542" s="3"/>
      <c r="P542" s="3"/>
      <c r="Q542" s="3"/>
      <c r="R542" s="3"/>
      <c r="S542" s="3"/>
      <c r="T542" s="3"/>
      <c r="U542" s="3"/>
      <c r="V542" s="3"/>
      <c r="W542" s="3"/>
      <c r="X542" s="3"/>
      <c r="Y542" s="3"/>
      <c r="Z542" s="3"/>
    </row>
    <row r="543" ht="14.25" customHeight="1">
      <c r="A543" s="3"/>
      <c r="B543" s="3"/>
      <c r="C543" s="3"/>
      <c r="D543" s="3"/>
      <c r="E543" s="3"/>
      <c r="F543" s="3"/>
      <c r="G543" s="3"/>
      <c r="H543" s="3"/>
      <c r="I543" s="55"/>
      <c r="J543" s="55"/>
      <c r="K543" s="55"/>
      <c r="L543" s="3"/>
      <c r="M543" s="3"/>
      <c r="N543" s="3"/>
      <c r="O543" s="3"/>
      <c r="P543" s="3"/>
      <c r="Q543" s="3"/>
      <c r="R543" s="3"/>
      <c r="S543" s="3"/>
      <c r="T543" s="3"/>
      <c r="U543" s="3"/>
      <c r="V543" s="3"/>
      <c r="W543" s="3"/>
      <c r="X543" s="3"/>
      <c r="Y543" s="3"/>
      <c r="Z543" s="3"/>
    </row>
    <row r="544" ht="14.25" customHeight="1">
      <c r="A544" s="3"/>
      <c r="B544" s="3"/>
      <c r="C544" s="3"/>
      <c r="D544" s="3"/>
      <c r="E544" s="3"/>
      <c r="F544" s="3"/>
      <c r="G544" s="3"/>
      <c r="H544" s="3"/>
      <c r="I544" s="55"/>
      <c r="J544" s="55"/>
      <c r="K544" s="55"/>
      <c r="L544" s="3"/>
      <c r="M544" s="3"/>
      <c r="N544" s="3"/>
      <c r="O544" s="3"/>
      <c r="P544" s="3"/>
      <c r="Q544" s="3"/>
      <c r="R544" s="3"/>
      <c r="S544" s="3"/>
      <c r="T544" s="3"/>
      <c r="U544" s="3"/>
      <c r="V544" s="3"/>
      <c r="W544" s="3"/>
      <c r="X544" s="3"/>
      <c r="Y544" s="3"/>
      <c r="Z544" s="3"/>
    </row>
    <row r="545" ht="14.25" customHeight="1">
      <c r="A545" s="3"/>
      <c r="B545" s="3"/>
      <c r="C545" s="3"/>
      <c r="D545" s="3"/>
      <c r="E545" s="3"/>
      <c r="F545" s="3"/>
      <c r="G545" s="3"/>
      <c r="H545" s="3"/>
      <c r="I545" s="55"/>
      <c r="J545" s="55"/>
      <c r="K545" s="55"/>
      <c r="L545" s="3"/>
      <c r="M545" s="3"/>
      <c r="N545" s="3"/>
      <c r="O545" s="3"/>
      <c r="P545" s="3"/>
      <c r="Q545" s="3"/>
      <c r="R545" s="3"/>
      <c r="S545" s="3"/>
      <c r="T545" s="3"/>
      <c r="U545" s="3"/>
      <c r="V545" s="3"/>
      <c r="W545" s="3"/>
      <c r="X545" s="3"/>
      <c r="Y545" s="3"/>
      <c r="Z545" s="3"/>
    </row>
    <row r="546" ht="14.25" customHeight="1">
      <c r="A546" s="3"/>
      <c r="B546" s="3"/>
      <c r="C546" s="3"/>
      <c r="D546" s="3"/>
      <c r="E546" s="3"/>
      <c r="F546" s="3"/>
      <c r="G546" s="3"/>
      <c r="H546" s="3"/>
      <c r="I546" s="55"/>
      <c r="J546" s="55"/>
      <c r="K546" s="55"/>
      <c r="L546" s="3"/>
      <c r="M546" s="3"/>
      <c r="N546" s="3"/>
      <c r="O546" s="3"/>
      <c r="P546" s="3"/>
      <c r="Q546" s="3"/>
      <c r="R546" s="3"/>
      <c r="S546" s="3"/>
      <c r="T546" s="3"/>
      <c r="U546" s="3"/>
      <c r="V546" s="3"/>
      <c r="W546" s="3"/>
      <c r="X546" s="3"/>
      <c r="Y546" s="3"/>
      <c r="Z546" s="3"/>
    </row>
    <row r="547" ht="14.25" customHeight="1">
      <c r="A547" s="3"/>
      <c r="B547" s="3"/>
      <c r="C547" s="3"/>
      <c r="D547" s="3"/>
      <c r="E547" s="3"/>
      <c r="F547" s="3"/>
      <c r="G547" s="3"/>
      <c r="H547" s="3"/>
      <c r="I547" s="55"/>
      <c r="J547" s="55"/>
      <c r="K547" s="55"/>
      <c r="L547" s="3"/>
      <c r="M547" s="3"/>
      <c r="N547" s="3"/>
      <c r="O547" s="3"/>
      <c r="P547" s="3"/>
      <c r="Q547" s="3"/>
      <c r="R547" s="3"/>
      <c r="S547" s="3"/>
      <c r="T547" s="3"/>
      <c r="U547" s="3"/>
      <c r="V547" s="3"/>
      <c r="W547" s="3"/>
      <c r="X547" s="3"/>
      <c r="Y547" s="3"/>
      <c r="Z547" s="3"/>
    </row>
    <row r="548" ht="14.25" customHeight="1">
      <c r="A548" s="3"/>
      <c r="B548" s="3"/>
      <c r="C548" s="3"/>
      <c r="D548" s="3"/>
      <c r="E548" s="3"/>
      <c r="F548" s="3"/>
      <c r="G548" s="3"/>
      <c r="H548" s="3"/>
      <c r="I548" s="55"/>
      <c r="J548" s="55"/>
      <c r="K548" s="55"/>
      <c r="L548" s="3"/>
      <c r="M548" s="3"/>
      <c r="N548" s="3"/>
      <c r="O548" s="3"/>
      <c r="P548" s="3"/>
      <c r="Q548" s="3"/>
      <c r="R548" s="3"/>
      <c r="S548" s="3"/>
      <c r="T548" s="3"/>
      <c r="U548" s="3"/>
      <c r="V548" s="3"/>
      <c r="W548" s="3"/>
      <c r="X548" s="3"/>
      <c r="Y548" s="3"/>
      <c r="Z548" s="3"/>
    </row>
    <row r="549" ht="14.25" customHeight="1">
      <c r="A549" s="3"/>
      <c r="B549" s="3"/>
      <c r="C549" s="3"/>
      <c r="D549" s="3"/>
      <c r="E549" s="3"/>
      <c r="F549" s="3"/>
      <c r="G549" s="3"/>
      <c r="H549" s="3"/>
      <c r="I549" s="55"/>
      <c r="J549" s="55"/>
      <c r="K549" s="55"/>
      <c r="L549" s="3"/>
      <c r="M549" s="3"/>
      <c r="N549" s="3"/>
      <c r="O549" s="3"/>
      <c r="P549" s="3"/>
      <c r="Q549" s="3"/>
      <c r="R549" s="3"/>
      <c r="S549" s="3"/>
      <c r="T549" s="3"/>
      <c r="U549" s="3"/>
      <c r="V549" s="3"/>
      <c r="W549" s="3"/>
      <c r="X549" s="3"/>
      <c r="Y549" s="3"/>
      <c r="Z549" s="3"/>
    </row>
    <row r="550" ht="14.25" customHeight="1">
      <c r="A550" s="3"/>
      <c r="B550" s="3"/>
      <c r="C550" s="3"/>
      <c r="D550" s="3"/>
      <c r="E550" s="3"/>
      <c r="F550" s="3"/>
      <c r="G550" s="3"/>
      <c r="H550" s="3"/>
      <c r="I550" s="55"/>
      <c r="J550" s="55"/>
      <c r="K550" s="55"/>
      <c r="L550" s="3"/>
      <c r="M550" s="3"/>
      <c r="N550" s="3"/>
      <c r="O550" s="3"/>
      <c r="P550" s="3"/>
      <c r="Q550" s="3"/>
      <c r="R550" s="3"/>
      <c r="S550" s="3"/>
      <c r="T550" s="3"/>
      <c r="U550" s="3"/>
      <c r="V550" s="3"/>
      <c r="W550" s="3"/>
      <c r="X550" s="3"/>
      <c r="Y550" s="3"/>
      <c r="Z550" s="3"/>
    </row>
    <row r="551" ht="14.25" customHeight="1">
      <c r="A551" s="3"/>
      <c r="B551" s="3"/>
      <c r="C551" s="3"/>
      <c r="D551" s="3"/>
      <c r="E551" s="3"/>
      <c r="F551" s="3"/>
      <c r="G551" s="3"/>
      <c r="H551" s="3"/>
      <c r="I551" s="55"/>
      <c r="J551" s="55"/>
      <c r="K551" s="55"/>
      <c r="L551" s="3"/>
      <c r="M551" s="3"/>
      <c r="N551" s="3"/>
      <c r="O551" s="3"/>
      <c r="P551" s="3"/>
      <c r="Q551" s="3"/>
      <c r="R551" s="3"/>
      <c r="S551" s="3"/>
      <c r="T551" s="3"/>
      <c r="U551" s="3"/>
      <c r="V551" s="3"/>
      <c r="W551" s="3"/>
      <c r="X551" s="3"/>
      <c r="Y551" s="3"/>
      <c r="Z551" s="3"/>
    </row>
    <row r="552" ht="14.25" customHeight="1">
      <c r="A552" s="3"/>
      <c r="B552" s="3"/>
      <c r="C552" s="3"/>
      <c r="D552" s="3"/>
      <c r="E552" s="3"/>
      <c r="F552" s="3"/>
      <c r="G552" s="3"/>
      <c r="H552" s="3"/>
      <c r="I552" s="55"/>
      <c r="J552" s="55"/>
      <c r="K552" s="55"/>
      <c r="L552" s="3"/>
      <c r="M552" s="3"/>
      <c r="N552" s="3"/>
      <c r="O552" s="3"/>
      <c r="P552" s="3"/>
      <c r="Q552" s="3"/>
      <c r="R552" s="3"/>
      <c r="S552" s="3"/>
      <c r="T552" s="3"/>
      <c r="U552" s="3"/>
      <c r="V552" s="3"/>
      <c r="W552" s="3"/>
      <c r="X552" s="3"/>
      <c r="Y552" s="3"/>
      <c r="Z552" s="3"/>
    </row>
    <row r="553" ht="14.25" customHeight="1">
      <c r="A553" s="3"/>
      <c r="B553" s="3"/>
      <c r="C553" s="3"/>
      <c r="D553" s="3"/>
      <c r="E553" s="3"/>
      <c r="F553" s="3"/>
      <c r="G553" s="3"/>
      <c r="H553" s="3"/>
      <c r="I553" s="55"/>
      <c r="J553" s="55"/>
      <c r="K553" s="55"/>
      <c r="L553" s="3"/>
      <c r="M553" s="3"/>
      <c r="N553" s="3"/>
      <c r="O553" s="3"/>
      <c r="P553" s="3"/>
      <c r="Q553" s="3"/>
      <c r="R553" s="3"/>
      <c r="S553" s="3"/>
      <c r="T553" s="3"/>
      <c r="U553" s="3"/>
      <c r="V553" s="3"/>
      <c r="W553" s="3"/>
      <c r="X553" s="3"/>
      <c r="Y553" s="3"/>
      <c r="Z553" s="3"/>
    </row>
    <row r="554" ht="14.25" customHeight="1">
      <c r="A554" s="3"/>
      <c r="B554" s="3"/>
      <c r="C554" s="3"/>
      <c r="D554" s="3"/>
      <c r="E554" s="3"/>
      <c r="F554" s="3"/>
      <c r="G554" s="3"/>
      <c r="H554" s="3"/>
      <c r="I554" s="55"/>
      <c r="J554" s="55"/>
      <c r="K554" s="55"/>
      <c r="L554" s="3"/>
      <c r="M554" s="3"/>
      <c r="N554" s="3"/>
      <c r="O554" s="3"/>
      <c r="P554" s="3"/>
      <c r="Q554" s="3"/>
      <c r="R554" s="3"/>
      <c r="S554" s="3"/>
      <c r="T554" s="3"/>
      <c r="U554" s="3"/>
      <c r="V554" s="3"/>
      <c r="W554" s="3"/>
      <c r="X554" s="3"/>
      <c r="Y554" s="3"/>
      <c r="Z554" s="3"/>
    </row>
    <row r="555" ht="14.25" customHeight="1">
      <c r="A555" s="3"/>
      <c r="B555" s="3"/>
      <c r="C555" s="3"/>
      <c r="D555" s="3"/>
      <c r="E555" s="3"/>
      <c r="F555" s="3"/>
      <c r="G555" s="3"/>
      <c r="H555" s="3"/>
      <c r="I555" s="55"/>
      <c r="J555" s="55"/>
      <c r="K555" s="55"/>
      <c r="L555" s="3"/>
      <c r="M555" s="3"/>
      <c r="N555" s="3"/>
      <c r="O555" s="3"/>
      <c r="P555" s="3"/>
      <c r="Q555" s="3"/>
      <c r="R555" s="3"/>
      <c r="S555" s="3"/>
      <c r="T555" s="3"/>
      <c r="U555" s="3"/>
      <c r="V555" s="3"/>
      <c r="W555" s="3"/>
      <c r="X555" s="3"/>
      <c r="Y555" s="3"/>
      <c r="Z555" s="3"/>
    </row>
    <row r="556" ht="14.25" customHeight="1">
      <c r="A556" s="3"/>
      <c r="B556" s="3"/>
      <c r="C556" s="3"/>
      <c r="D556" s="3"/>
      <c r="E556" s="3"/>
      <c r="F556" s="3"/>
      <c r="G556" s="3"/>
      <c r="H556" s="3"/>
      <c r="I556" s="55"/>
      <c r="J556" s="55"/>
      <c r="K556" s="55"/>
      <c r="L556" s="3"/>
      <c r="M556" s="3"/>
      <c r="N556" s="3"/>
      <c r="O556" s="3"/>
      <c r="P556" s="3"/>
      <c r="Q556" s="3"/>
      <c r="R556" s="3"/>
      <c r="S556" s="3"/>
      <c r="T556" s="3"/>
      <c r="U556" s="3"/>
      <c r="V556" s="3"/>
      <c r="W556" s="3"/>
      <c r="X556" s="3"/>
      <c r="Y556" s="3"/>
      <c r="Z556" s="3"/>
    </row>
    <row r="557" ht="14.25" customHeight="1">
      <c r="A557" s="3"/>
      <c r="B557" s="3"/>
      <c r="C557" s="3"/>
      <c r="D557" s="3"/>
      <c r="E557" s="3"/>
      <c r="F557" s="3"/>
      <c r="G557" s="3"/>
      <c r="H557" s="3"/>
      <c r="I557" s="55"/>
      <c r="J557" s="55"/>
      <c r="K557" s="55"/>
      <c r="L557" s="3"/>
      <c r="M557" s="3"/>
      <c r="N557" s="3"/>
      <c r="O557" s="3"/>
      <c r="P557" s="3"/>
      <c r="Q557" s="3"/>
      <c r="R557" s="3"/>
      <c r="S557" s="3"/>
      <c r="T557" s="3"/>
      <c r="U557" s="3"/>
      <c r="V557" s="3"/>
      <c r="W557" s="3"/>
      <c r="X557" s="3"/>
      <c r="Y557" s="3"/>
      <c r="Z557" s="3"/>
    </row>
    <row r="558" ht="14.25" customHeight="1">
      <c r="A558" s="3"/>
      <c r="B558" s="3"/>
      <c r="C558" s="3"/>
      <c r="D558" s="3"/>
      <c r="E558" s="3"/>
      <c r="F558" s="3"/>
      <c r="G558" s="3"/>
      <c r="H558" s="3"/>
      <c r="I558" s="55"/>
      <c r="J558" s="55"/>
      <c r="K558" s="55"/>
      <c r="L558" s="3"/>
      <c r="M558" s="3"/>
      <c r="N558" s="3"/>
      <c r="O558" s="3"/>
      <c r="P558" s="3"/>
      <c r="Q558" s="3"/>
      <c r="R558" s="3"/>
      <c r="S558" s="3"/>
      <c r="T558" s="3"/>
      <c r="U558" s="3"/>
      <c r="V558" s="3"/>
      <c r="W558" s="3"/>
      <c r="X558" s="3"/>
      <c r="Y558" s="3"/>
      <c r="Z558" s="3"/>
    </row>
    <row r="559" ht="14.25" customHeight="1">
      <c r="A559" s="3"/>
      <c r="B559" s="3"/>
      <c r="C559" s="3"/>
      <c r="D559" s="3"/>
      <c r="E559" s="3"/>
      <c r="F559" s="3"/>
      <c r="G559" s="3"/>
      <c r="H559" s="3"/>
      <c r="I559" s="55"/>
      <c r="J559" s="55"/>
      <c r="K559" s="55"/>
      <c r="L559" s="3"/>
      <c r="M559" s="3"/>
      <c r="N559" s="3"/>
      <c r="O559" s="3"/>
      <c r="P559" s="3"/>
      <c r="Q559" s="3"/>
      <c r="R559" s="3"/>
      <c r="S559" s="3"/>
      <c r="T559" s="3"/>
      <c r="U559" s="3"/>
      <c r="V559" s="3"/>
      <c r="W559" s="3"/>
      <c r="X559" s="3"/>
      <c r="Y559" s="3"/>
      <c r="Z559" s="3"/>
    </row>
    <row r="560" ht="14.25" customHeight="1">
      <c r="A560" s="3"/>
      <c r="B560" s="3"/>
      <c r="C560" s="3"/>
      <c r="D560" s="3"/>
      <c r="E560" s="3"/>
      <c r="F560" s="3"/>
      <c r="G560" s="3"/>
      <c r="H560" s="3"/>
      <c r="I560" s="55"/>
      <c r="J560" s="55"/>
      <c r="K560" s="55"/>
      <c r="L560" s="3"/>
      <c r="M560" s="3"/>
      <c r="N560" s="3"/>
      <c r="O560" s="3"/>
      <c r="P560" s="3"/>
      <c r="Q560" s="3"/>
      <c r="R560" s="3"/>
      <c r="S560" s="3"/>
      <c r="T560" s="3"/>
      <c r="U560" s="3"/>
      <c r="V560" s="3"/>
      <c r="W560" s="3"/>
      <c r="X560" s="3"/>
      <c r="Y560" s="3"/>
      <c r="Z560" s="3"/>
    </row>
    <row r="561" ht="14.25" customHeight="1">
      <c r="A561" s="3"/>
      <c r="B561" s="3"/>
      <c r="C561" s="3"/>
      <c r="D561" s="3"/>
      <c r="E561" s="3"/>
      <c r="F561" s="3"/>
      <c r="G561" s="3"/>
      <c r="H561" s="3"/>
      <c r="I561" s="55"/>
      <c r="J561" s="55"/>
      <c r="K561" s="55"/>
      <c r="L561" s="3"/>
      <c r="M561" s="3"/>
      <c r="N561" s="3"/>
      <c r="O561" s="3"/>
      <c r="P561" s="3"/>
      <c r="Q561" s="3"/>
      <c r="R561" s="3"/>
      <c r="S561" s="3"/>
      <c r="T561" s="3"/>
      <c r="U561" s="3"/>
      <c r="V561" s="3"/>
      <c r="W561" s="3"/>
      <c r="X561" s="3"/>
      <c r="Y561" s="3"/>
      <c r="Z561" s="3"/>
    </row>
    <row r="562" ht="14.25" customHeight="1">
      <c r="A562" s="3"/>
      <c r="B562" s="3"/>
      <c r="C562" s="3"/>
      <c r="D562" s="3"/>
      <c r="E562" s="3"/>
      <c r="F562" s="3"/>
      <c r="G562" s="3"/>
      <c r="H562" s="3"/>
      <c r="I562" s="55"/>
      <c r="J562" s="55"/>
      <c r="K562" s="55"/>
      <c r="L562" s="3"/>
      <c r="M562" s="3"/>
      <c r="N562" s="3"/>
      <c r="O562" s="3"/>
      <c r="P562" s="3"/>
      <c r="Q562" s="3"/>
      <c r="R562" s="3"/>
      <c r="S562" s="3"/>
      <c r="T562" s="3"/>
      <c r="U562" s="3"/>
      <c r="V562" s="3"/>
      <c r="W562" s="3"/>
      <c r="X562" s="3"/>
      <c r="Y562" s="3"/>
      <c r="Z562" s="3"/>
    </row>
    <row r="563" ht="14.25" customHeight="1">
      <c r="A563" s="3"/>
      <c r="B563" s="3"/>
      <c r="C563" s="3"/>
      <c r="D563" s="3"/>
      <c r="E563" s="3"/>
      <c r="F563" s="3"/>
      <c r="G563" s="3"/>
      <c r="H563" s="3"/>
      <c r="I563" s="55"/>
      <c r="J563" s="55"/>
      <c r="K563" s="55"/>
      <c r="L563" s="3"/>
      <c r="M563" s="3"/>
      <c r="N563" s="3"/>
      <c r="O563" s="3"/>
      <c r="P563" s="3"/>
      <c r="Q563" s="3"/>
      <c r="R563" s="3"/>
      <c r="S563" s="3"/>
      <c r="T563" s="3"/>
      <c r="U563" s="3"/>
      <c r="V563" s="3"/>
      <c r="W563" s="3"/>
      <c r="X563" s="3"/>
      <c r="Y563" s="3"/>
      <c r="Z563" s="3"/>
    </row>
    <row r="564" ht="14.25" customHeight="1">
      <c r="A564" s="3"/>
      <c r="B564" s="3"/>
      <c r="C564" s="3"/>
      <c r="D564" s="3"/>
      <c r="E564" s="3"/>
      <c r="F564" s="3"/>
      <c r="G564" s="3"/>
      <c r="H564" s="3"/>
      <c r="I564" s="55"/>
      <c r="J564" s="55"/>
      <c r="K564" s="55"/>
      <c r="L564" s="3"/>
      <c r="M564" s="3"/>
      <c r="N564" s="3"/>
      <c r="O564" s="3"/>
      <c r="P564" s="3"/>
      <c r="Q564" s="3"/>
      <c r="R564" s="3"/>
      <c r="S564" s="3"/>
      <c r="T564" s="3"/>
      <c r="U564" s="3"/>
      <c r="V564" s="3"/>
      <c r="W564" s="3"/>
      <c r="X564" s="3"/>
      <c r="Y564" s="3"/>
      <c r="Z564" s="3"/>
    </row>
    <row r="565" ht="14.25" customHeight="1">
      <c r="A565" s="3"/>
      <c r="B565" s="3"/>
      <c r="C565" s="3"/>
      <c r="D565" s="3"/>
      <c r="E565" s="3"/>
      <c r="F565" s="3"/>
      <c r="G565" s="3"/>
      <c r="H565" s="3"/>
      <c r="I565" s="55"/>
      <c r="J565" s="55"/>
      <c r="K565" s="55"/>
      <c r="L565" s="3"/>
      <c r="M565" s="3"/>
      <c r="N565" s="3"/>
      <c r="O565" s="3"/>
      <c r="P565" s="3"/>
      <c r="Q565" s="3"/>
      <c r="R565" s="3"/>
      <c r="S565" s="3"/>
      <c r="T565" s="3"/>
      <c r="U565" s="3"/>
      <c r="V565" s="3"/>
      <c r="W565" s="3"/>
      <c r="X565" s="3"/>
      <c r="Y565" s="3"/>
      <c r="Z565" s="3"/>
    </row>
    <row r="566" ht="14.25" customHeight="1">
      <c r="A566" s="3"/>
      <c r="B566" s="3"/>
      <c r="C566" s="3"/>
      <c r="D566" s="3"/>
      <c r="E566" s="3"/>
      <c r="F566" s="3"/>
      <c r="G566" s="3"/>
      <c r="H566" s="3"/>
      <c r="I566" s="55"/>
      <c r="J566" s="55"/>
      <c r="K566" s="55"/>
      <c r="L566" s="3"/>
      <c r="M566" s="3"/>
      <c r="N566" s="3"/>
      <c r="O566" s="3"/>
      <c r="P566" s="3"/>
      <c r="Q566" s="3"/>
      <c r="R566" s="3"/>
      <c r="S566" s="3"/>
      <c r="T566" s="3"/>
      <c r="U566" s="3"/>
      <c r="V566" s="3"/>
      <c r="W566" s="3"/>
      <c r="X566" s="3"/>
      <c r="Y566" s="3"/>
      <c r="Z566" s="3"/>
    </row>
    <row r="567" ht="14.25" customHeight="1">
      <c r="A567" s="3"/>
      <c r="B567" s="3"/>
      <c r="C567" s="3"/>
      <c r="D567" s="3"/>
      <c r="E567" s="3"/>
      <c r="F567" s="3"/>
      <c r="G567" s="3"/>
      <c r="H567" s="3"/>
      <c r="I567" s="55"/>
      <c r="J567" s="55"/>
      <c r="K567" s="55"/>
      <c r="L567" s="3"/>
      <c r="M567" s="3"/>
      <c r="N567" s="3"/>
      <c r="O567" s="3"/>
      <c r="P567" s="3"/>
      <c r="Q567" s="3"/>
      <c r="R567" s="3"/>
      <c r="S567" s="3"/>
      <c r="T567" s="3"/>
      <c r="U567" s="3"/>
      <c r="V567" s="3"/>
      <c r="W567" s="3"/>
      <c r="X567" s="3"/>
      <c r="Y567" s="3"/>
      <c r="Z567" s="3"/>
    </row>
    <row r="568" ht="14.25" customHeight="1">
      <c r="A568" s="3"/>
      <c r="B568" s="3"/>
      <c r="C568" s="3"/>
      <c r="D568" s="3"/>
      <c r="E568" s="3"/>
      <c r="F568" s="3"/>
      <c r="G568" s="3"/>
      <c r="H568" s="3"/>
      <c r="I568" s="55"/>
      <c r="J568" s="55"/>
      <c r="K568" s="55"/>
      <c r="L568" s="3"/>
      <c r="M568" s="3"/>
      <c r="N568" s="3"/>
      <c r="O568" s="3"/>
      <c r="P568" s="3"/>
      <c r="Q568" s="3"/>
      <c r="R568" s="3"/>
      <c r="S568" s="3"/>
      <c r="T568" s="3"/>
      <c r="U568" s="3"/>
      <c r="V568" s="3"/>
      <c r="W568" s="3"/>
      <c r="X568" s="3"/>
      <c r="Y568" s="3"/>
      <c r="Z568" s="3"/>
    </row>
    <row r="569" ht="14.25" customHeight="1">
      <c r="A569" s="3"/>
      <c r="B569" s="3"/>
      <c r="C569" s="3"/>
      <c r="D569" s="3"/>
      <c r="E569" s="3"/>
      <c r="F569" s="3"/>
      <c r="G569" s="3"/>
      <c r="H569" s="3"/>
      <c r="I569" s="55"/>
      <c r="J569" s="55"/>
      <c r="K569" s="55"/>
      <c r="L569" s="3"/>
      <c r="M569" s="3"/>
      <c r="N569" s="3"/>
      <c r="O569" s="3"/>
      <c r="P569" s="3"/>
      <c r="Q569" s="3"/>
      <c r="R569" s="3"/>
      <c r="S569" s="3"/>
      <c r="T569" s="3"/>
      <c r="U569" s="3"/>
      <c r="V569" s="3"/>
      <c r="W569" s="3"/>
      <c r="X569" s="3"/>
      <c r="Y569" s="3"/>
      <c r="Z569" s="3"/>
    </row>
    <row r="570" ht="14.25" customHeight="1">
      <c r="A570" s="3"/>
      <c r="B570" s="3"/>
      <c r="C570" s="3"/>
      <c r="D570" s="3"/>
      <c r="E570" s="3"/>
      <c r="F570" s="3"/>
      <c r="G570" s="3"/>
      <c r="H570" s="3"/>
      <c r="I570" s="55"/>
      <c r="J570" s="55"/>
      <c r="K570" s="55"/>
      <c r="L570" s="3"/>
      <c r="M570" s="3"/>
      <c r="N570" s="3"/>
      <c r="O570" s="3"/>
      <c r="P570" s="3"/>
      <c r="Q570" s="3"/>
      <c r="R570" s="3"/>
      <c r="S570" s="3"/>
      <c r="T570" s="3"/>
      <c r="U570" s="3"/>
      <c r="V570" s="3"/>
      <c r="W570" s="3"/>
      <c r="X570" s="3"/>
      <c r="Y570" s="3"/>
      <c r="Z570" s="3"/>
    </row>
    <row r="571" ht="14.25" customHeight="1">
      <c r="A571" s="3"/>
      <c r="B571" s="3"/>
      <c r="C571" s="3"/>
      <c r="D571" s="3"/>
      <c r="E571" s="3"/>
      <c r="F571" s="3"/>
      <c r="G571" s="3"/>
      <c r="H571" s="3"/>
      <c r="I571" s="55"/>
      <c r="J571" s="55"/>
      <c r="K571" s="55"/>
      <c r="L571" s="3"/>
      <c r="M571" s="3"/>
      <c r="N571" s="3"/>
      <c r="O571" s="3"/>
      <c r="P571" s="3"/>
      <c r="Q571" s="3"/>
      <c r="R571" s="3"/>
      <c r="S571" s="3"/>
      <c r="T571" s="3"/>
      <c r="U571" s="3"/>
      <c r="V571" s="3"/>
      <c r="W571" s="3"/>
      <c r="X571" s="3"/>
      <c r="Y571" s="3"/>
      <c r="Z571" s="3"/>
    </row>
    <row r="572" ht="14.25" customHeight="1">
      <c r="A572" s="3"/>
      <c r="B572" s="3"/>
      <c r="C572" s="3"/>
      <c r="D572" s="3"/>
      <c r="E572" s="3"/>
      <c r="F572" s="3"/>
      <c r="G572" s="3"/>
      <c r="H572" s="3"/>
      <c r="I572" s="55"/>
      <c r="J572" s="55"/>
      <c r="K572" s="55"/>
      <c r="L572" s="3"/>
      <c r="M572" s="3"/>
      <c r="N572" s="3"/>
      <c r="O572" s="3"/>
      <c r="P572" s="3"/>
      <c r="Q572" s="3"/>
      <c r="R572" s="3"/>
      <c r="S572" s="3"/>
      <c r="T572" s="3"/>
      <c r="U572" s="3"/>
      <c r="V572" s="3"/>
      <c r="W572" s="3"/>
      <c r="X572" s="3"/>
      <c r="Y572" s="3"/>
      <c r="Z572" s="3"/>
    </row>
    <row r="573" ht="14.25" customHeight="1">
      <c r="A573" s="3"/>
      <c r="B573" s="3"/>
      <c r="C573" s="3"/>
      <c r="D573" s="3"/>
      <c r="E573" s="3"/>
      <c r="F573" s="3"/>
      <c r="G573" s="3"/>
      <c r="H573" s="3"/>
      <c r="I573" s="55"/>
      <c r="J573" s="55"/>
      <c r="K573" s="55"/>
      <c r="L573" s="3"/>
      <c r="M573" s="3"/>
      <c r="N573" s="3"/>
      <c r="O573" s="3"/>
      <c r="P573" s="3"/>
      <c r="Q573" s="3"/>
      <c r="R573" s="3"/>
      <c r="S573" s="3"/>
      <c r="T573" s="3"/>
      <c r="U573" s="3"/>
      <c r="V573" s="3"/>
      <c r="W573" s="3"/>
      <c r="X573" s="3"/>
      <c r="Y573" s="3"/>
      <c r="Z573" s="3"/>
    </row>
    <row r="574" ht="14.25" customHeight="1">
      <c r="A574" s="3"/>
      <c r="B574" s="3"/>
      <c r="C574" s="3"/>
      <c r="D574" s="3"/>
      <c r="E574" s="3"/>
      <c r="F574" s="3"/>
      <c r="G574" s="3"/>
      <c r="H574" s="3"/>
      <c r="I574" s="55"/>
      <c r="J574" s="55"/>
      <c r="K574" s="55"/>
      <c r="L574" s="3"/>
      <c r="M574" s="3"/>
      <c r="N574" s="3"/>
      <c r="O574" s="3"/>
      <c r="P574" s="3"/>
      <c r="Q574" s="3"/>
      <c r="R574" s="3"/>
      <c r="S574" s="3"/>
      <c r="T574" s="3"/>
      <c r="U574" s="3"/>
      <c r="V574" s="3"/>
      <c r="W574" s="3"/>
      <c r="X574" s="3"/>
      <c r="Y574" s="3"/>
      <c r="Z574" s="3"/>
    </row>
    <row r="575" ht="14.25" customHeight="1">
      <c r="A575" s="3"/>
      <c r="B575" s="3"/>
      <c r="C575" s="3"/>
      <c r="D575" s="3"/>
      <c r="E575" s="3"/>
      <c r="F575" s="3"/>
      <c r="G575" s="3"/>
      <c r="H575" s="3"/>
      <c r="I575" s="55"/>
      <c r="J575" s="55"/>
      <c r="K575" s="55"/>
      <c r="L575" s="3"/>
      <c r="M575" s="3"/>
      <c r="N575" s="3"/>
      <c r="O575" s="3"/>
      <c r="P575" s="3"/>
      <c r="Q575" s="3"/>
      <c r="R575" s="3"/>
      <c r="S575" s="3"/>
      <c r="T575" s="3"/>
      <c r="U575" s="3"/>
      <c r="V575" s="3"/>
      <c r="W575" s="3"/>
      <c r="X575" s="3"/>
      <c r="Y575" s="3"/>
      <c r="Z575" s="3"/>
    </row>
    <row r="576" ht="14.25" customHeight="1">
      <c r="A576" s="3"/>
      <c r="B576" s="3"/>
      <c r="C576" s="3"/>
      <c r="D576" s="3"/>
      <c r="E576" s="3"/>
      <c r="F576" s="3"/>
      <c r="G576" s="3"/>
      <c r="H576" s="3"/>
      <c r="I576" s="55"/>
      <c r="J576" s="55"/>
      <c r="K576" s="55"/>
      <c r="L576" s="3"/>
      <c r="M576" s="3"/>
      <c r="N576" s="3"/>
      <c r="O576" s="3"/>
      <c r="P576" s="3"/>
      <c r="Q576" s="3"/>
      <c r="R576" s="3"/>
      <c r="S576" s="3"/>
      <c r="T576" s="3"/>
      <c r="U576" s="3"/>
      <c r="V576" s="3"/>
      <c r="W576" s="3"/>
      <c r="X576" s="3"/>
      <c r="Y576" s="3"/>
      <c r="Z576" s="3"/>
    </row>
    <row r="577" ht="14.25" customHeight="1">
      <c r="A577" s="3"/>
      <c r="B577" s="3"/>
      <c r="C577" s="3"/>
      <c r="D577" s="3"/>
      <c r="E577" s="3"/>
      <c r="F577" s="3"/>
      <c r="G577" s="3"/>
      <c r="H577" s="3"/>
      <c r="I577" s="55"/>
      <c r="J577" s="55"/>
      <c r="K577" s="55"/>
      <c r="L577" s="3"/>
      <c r="M577" s="3"/>
      <c r="N577" s="3"/>
      <c r="O577" s="3"/>
      <c r="P577" s="3"/>
      <c r="Q577" s="3"/>
      <c r="R577" s="3"/>
      <c r="S577" s="3"/>
      <c r="T577" s="3"/>
      <c r="U577" s="3"/>
      <c r="V577" s="3"/>
      <c r="W577" s="3"/>
      <c r="X577" s="3"/>
      <c r="Y577" s="3"/>
      <c r="Z577" s="3"/>
    </row>
    <row r="578" ht="14.25" customHeight="1">
      <c r="A578" s="3"/>
      <c r="B578" s="3"/>
      <c r="C578" s="3"/>
      <c r="D578" s="3"/>
      <c r="E578" s="3"/>
      <c r="F578" s="3"/>
      <c r="G578" s="3"/>
      <c r="H578" s="3"/>
      <c r="I578" s="55"/>
      <c r="J578" s="55"/>
      <c r="K578" s="55"/>
      <c r="L578" s="3"/>
      <c r="M578" s="3"/>
      <c r="N578" s="3"/>
      <c r="O578" s="3"/>
      <c r="P578" s="3"/>
      <c r="Q578" s="3"/>
      <c r="R578" s="3"/>
      <c r="S578" s="3"/>
      <c r="T578" s="3"/>
      <c r="U578" s="3"/>
      <c r="V578" s="3"/>
      <c r="W578" s="3"/>
      <c r="X578" s="3"/>
      <c r="Y578" s="3"/>
      <c r="Z578" s="3"/>
    </row>
    <row r="579" ht="14.25" customHeight="1">
      <c r="A579" s="3"/>
      <c r="B579" s="3"/>
      <c r="C579" s="3"/>
      <c r="D579" s="3"/>
      <c r="E579" s="3"/>
      <c r="F579" s="3"/>
      <c r="G579" s="3"/>
      <c r="H579" s="3"/>
      <c r="I579" s="55"/>
      <c r="J579" s="55"/>
      <c r="K579" s="55"/>
      <c r="L579" s="3"/>
      <c r="M579" s="3"/>
      <c r="N579" s="3"/>
      <c r="O579" s="3"/>
      <c r="P579" s="3"/>
      <c r="Q579" s="3"/>
      <c r="R579" s="3"/>
      <c r="S579" s="3"/>
      <c r="T579" s="3"/>
      <c r="U579" s="3"/>
      <c r="V579" s="3"/>
      <c r="W579" s="3"/>
      <c r="X579" s="3"/>
      <c r="Y579" s="3"/>
      <c r="Z579" s="3"/>
    </row>
    <row r="580" ht="14.25" customHeight="1">
      <c r="A580" s="3"/>
      <c r="B580" s="3"/>
      <c r="C580" s="3"/>
      <c r="D580" s="3"/>
      <c r="E580" s="3"/>
      <c r="F580" s="3"/>
      <c r="G580" s="3"/>
      <c r="H580" s="3"/>
      <c r="I580" s="55"/>
      <c r="J580" s="55"/>
      <c r="K580" s="55"/>
      <c r="L580" s="3"/>
      <c r="M580" s="3"/>
      <c r="N580" s="3"/>
      <c r="O580" s="3"/>
      <c r="P580" s="3"/>
      <c r="Q580" s="3"/>
      <c r="R580" s="3"/>
      <c r="S580" s="3"/>
      <c r="T580" s="3"/>
      <c r="U580" s="3"/>
      <c r="V580" s="3"/>
      <c r="W580" s="3"/>
      <c r="X580" s="3"/>
      <c r="Y580" s="3"/>
      <c r="Z580" s="3"/>
    </row>
    <row r="581" ht="14.25" customHeight="1">
      <c r="A581" s="3"/>
      <c r="B581" s="3"/>
      <c r="C581" s="3"/>
      <c r="D581" s="3"/>
      <c r="E581" s="3"/>
      <c r="F581" s="3"/>
      <c r="G581" s="3"/>
      <c r="H581" s="3"/>
      <c r="I581" s="55"/>
      <c r="J581" s="55"/>
      <c r="K581" s="55"/>
      <c r="L581" s="3"/>
      <c r="M581" s="3"/>
      <c r="N581" s="3"/>
      <c r="O581" s="3"/>
      <c r="P581" s="3"/>
      <c r="Q581" s="3"/>
      <c r="R581" s="3"/>
      <c r="S581" s="3"/>
      <c r="T581" s="3"/>
      <c r="U581" s="3"/>
      <c r="V581" s="3"/>
      <c r="W581" s="3"/>
      <c r="X581" s="3"/>
      <c r="Y581" s="3"/>
      <c r="Z581" s="3"/>
    </row>
    <row r="582" ht="14.25" customHeight="1">
      <c r="A582" s="3"/>
      <c r="B582" s="3"/>
      <c r="C582" s="3"/>
      <c r="D582" s="3"/>
      <c r="E582" s="3"/>
      <c r="F582" s="3"/>
      <c r="G582" s="3"/>
      <c r="H582" s="3"/>
      <c r="I582" s="55"/>
      <c r="J582" s="55"/>
      <c r="K582" s="55"/>
      <c r="L582" s="3"/>
      <c r="M582" s="3"/>
      <c r="N582" s="3"/>
      <c r="O582" s="3"/>
      <c r="P582" s="3"/>
      <c r="Q582" s="3"/>
      <c r="R582" s="3"/>
      <c r="S582" s="3"/>
      <c r="T582" s="3"/>
      <c r="U582" s="3"/>
      <c r="V582" s="3"/>
      <c r="W582" s="3"/>
      <c r="X582" s="3"/>
      <c r="Y582" s="3"/>
      <c r="Z582" s="3"/>
    </row>
    <row r="583" ht="14.25" customHeight="1">
      <c r="A583" s="3"/>
      <c r="B583" s="3"/>
      <c r="C583" s="3"/>
      <c r="D583" s="3"/>
      <c r="E583" s="3"/>
      <c r="F583" s="3"/>
      <c r="G583" s="3"/>
      <c r="H583" s="3"/>
      <c r="I583" s="55"/>
      <c r="J583" s="55"/>
      <c r="K583" s="55"/>
      <c r="L583" s="3"/>
      <c r="M583" s="3"/>
      <c r="N583" s="3"/>
      <c r="O583" s="3"/>
      <c r="P583" s="3"/>
      <c r="Q583" s="3"/>
      <c r="R583" s="3"/>
      <c r="S583" s="3"/>
      <c r="T583" s="3"/>
      <c r="U583" s="3"/>
      <c r="V583" s="3"/>
      <c r="W583" s="3"/>
      <c r="X583" s="3"/>
      <c r="Y583" s="3"/>
      <c r="Z583" s="3"/>
    </row>
    <row r="584" ht="14.25" customHeight="1">
      <c r="A584" s="3"/>
      <c r="B584" s="3"/>
      <c r="C584" s="3"/>
      <c r="D584" s="3"/>
      <c r="E584" s="3"/>
      <c r="F584" s="3"/>
      <c r="G584" s="3"/>
      <c r="H584" s="3"/>
      <c r="I584" s="55"/>
      <c r="J584" s="55"/>
      <c r="K584" s="55"/>
      <c r="L584" s="3"/>
      <c r="M584" s="3"/>
      <c r="N584" s="3"/>
      <c r="O584" s="3"/>
      <c r="P584" s="3"/>
      <c r="Q584" s="3"/>
      <c r="R584" s="3"/>
      <c r="S584" s="3"/>
      <c r="T584" s="3"/>
      <c r="U584" s="3"/>
      <c r="V584" s="3"/>
      <c r="W584" s="3"/>
      <c r="X584" s="3"/>
      <c r="Y584" s="3"/>
      <c r="Z584" s="3"/>
    </row>
    <row r="585" ht="14.25" customHeight="1">
      <c r="A585" s="3"/>
      <c r="B585" s="3"/>
      <c r="C585" s="3"/>
      <c r="D585" s="3"/>
      <c r="E585" s="3"/>
      <c r="F585" s="3"/>
      <c r="G585" s="3"/>
      <c r="H585" s="3"/>
      <c r="I585" s="55"/>
      <c r="J585" s="55"/>
      <c r="K585" s="55"/>
      <c r="L585" s="3"/>
      <c r="M585" s="3"/>
      <c r="N585" s="3"/>
      <c r="O585" s="3"/>
      <c r="P585" s="3"/>
      <c r="Q585" s="3"/>
      <c r="R585" s="3"/>
      <c r="S585" s="3"/>
      <c r="T585" s="3"/>
      <c r="U585" s="3"/>
      <c r="V585" s="3"/>
      <c r="W585" s="3"/>
      <c r="X585" s="3"/>
      <c r="Y585" s="3"/>
      <c r="Z585" s="3"/>
    </row>
    <row r="586" ht="14.25" customHeight="1">
      <c r="A586" s="3"/>
      <c r="B586" s="3"/>
      <c r="C586" s="3"/>
      <c r="D586" s="3"/>
      <c r="E586" s="3"/>
      <c r="F586" s="3"/>
      <c r="G586" s="3"/>
      <c r="H586" s="3"/>
      <c r="I586" s="55"/>
      <c r="J586" s="55"/>
      <c r="K586" s="55"/>
      <c r="L586" s="3"/>
      <c r="M586" s="3"/>
      <c r="N586" s="3"/>
      <c r="O586" s="3"/>
      <c r="P586" s="3"/>
      <c r="Q586" s="3"/>
      <c r="R586" s="3"/>
      <c r="S586" s="3"/>
      <c r="T586" s="3"/>
      <c r="U586" s="3"/>
      <c r="V586" s="3"/>
      <c r="W586" s="3"/>
      <c r="X586" s="3"/>
      <c r="Y586" s="3"/>
      <c r="Z586" s="3"/>
    </row>
    <row r="587" ht="14.25" customHeight="1">
      <c r="A587" s="3"/>
      <c r="B587" s="3"/>
      <c r="C587" s="3"/>
      <c r="D587" s="3"/>
      <c r="E587" s="3"/>
      <c r="F587" s="3"/>
      <c r="G587" s="3"/>
      <c r="H587" s="3"/>
      <c r="I587" s="55"/>
      <c r="J587" s="55"/>
      <c r="K587" s="55"/>
      <c r="L587" s="3"/>
      <c r="M587" s="3"/>
      <c r="N587" s="3"/>
      <c r="O587" s="3"/>
      <c r="P587" s="3"/>
      <c r="Q587" s="3"/>
      <c r="R587" s="3"/>
      <c r="S587" s="3"/>
      <c r="T587" s="3"/>
      <c r="U587" s="3"/>
      <c r="V587" s="3"/>
      <c r="W587" s="3"/>
      <c r="X587" s="3"/>
      <c r="Y587" s="3"/>
      <c r="Z587" s="3"/>
    </row>
    <row r="588" ht="14.25" customHeight="1">
      <c r="A588" s="3"/>
      <c r="B588" s="3"/>
      <c r="C588" s="3"/>
      <c r="D588" s="3"/>
      <c r="E588" s="3"/>
      <c r="F588" s="3"/>
      <c r="G588" s="3"/>
      <c r="H588" s="3"/>
      <c r="I588" s="55"/>
      <c r="J588" s="55"/>
      <c r="K588" s="55"/>
      <c r="L588" s="3"/>
      <c r="M588" s="3"/>
      <c r="N588" s="3"/>
      <c r="O588" s="3"/>
      <c r="P588" s="3"/>
      <c r="Q588" s="3"/>
      <c r="R588" s="3"/>
      <c r="S588" s="3"/>
      <c r="T588" s="3"/>
      <c r="U588" s="3"/>
      <c r="V588" s="3"/>
      <c r="W588" s="3"/>
      <c r="X588" s="3"/>
      <c r="Y588" s="3"/>
      <c r="Z588" s="3"/>
    </row>
    <row r="589" ht="14.25" customHeight="1">
      <c r="A589" s="3"/>
      <c r="B589" s="3"/>
      <c r="C589" s="3"/>
      <c r="D589" s="3"/>
      <c r="E589" s="3"/>
      <c r="F589" s="3"/>
      <c r="G589" s="3"/>
      <c r="H589" s="3"/>
      <c r="I589" s="55"/>
      <c r="J589" s="55"/>
      <c r="K589" s="55"/>
      <c r="L589" s="3"/>
      <c r="M589" s="3"/>
      <c r="N589" s="3"/>
      <c r="O589" s="3"/>
      <c r="P589" s="3"/>
      <c r="Q589" s="3"/>
      <c r="R589" s="3"/>
      <c r="S589" s="3"/>
      <c r="T589" s="3"/>
      <c r="U589" s="3"/>
      <c r="V589" s="3"/>
      <c r="W589" s="3"/>
      <c r="X589" s="3"/>
      <c r="Y589" s="3"/>
      <c r="Z589" s="3"/>
    </row>
    <row r="590" ht="14.25" customHeight="1">
      <c r="A590" s="3"/>
      <c r="B590" s="3"/>
      <c r="C590" s="3"/>
      <c r="D590" s="3"/>
      <c r="E590" s="3"/>
      <c r="F590" s="3"/>
      <c r="G590" s="3"/>
      <c r="H590" s="3"/>
      <c r="I590" s="55"/>
      <c r="J590" s="55"/>
      <c r="K590" s="55"/>
      <c r="L590" s="3"/>
      <c r="M590" s="3"/>
      <c r="N590" s="3"/>
      <c r="O590" s="3"/>
      <c r="P590" s="3"/>
      <c r="Q590" s="3"/>
      <c r="R590" s="3"/>
      <c r="S590" s="3"/>
      <c r="T590" s="3"/>
      <c r="U590" s="3"/>
      <c r="V590" s="3"/>
      <c r="W590" s="3"/>
      <c r="X590" s="3"/>
      <c r="Y590" s="3"/>
      <c r="Z590" s="3"/>
    </row>
    <row r="591" ht="14.25" customHeight="1">
      <c r="A591" s="3"/>
      <c r="B591" s="3"/>
      <c r="C591" s="3"/>
      <c r="D591" s="3"/>
      <c r="E591" s="3"/>
      <c r="F591" s="3"/>
      <c r="G591" s="3"/>
      <c r="H591" s="3"/>
      <c r="I591" s="55"/>
      <c r="J591" s="55"/>
      <c r="K591" s="55"/>
      <c r="L591" s="3"/>
      <c r="M591" s="3"/>
      <c r="N591" s="3"/>
      <c r="O591" s="3"/>
      <c r="P591" s="3"/>
      <c r="Q591" s="3"/>
      <c r="R591" s="3"/>
      <c r="S591" s="3"/>
      <c r="T591" s="3"/>
      <c r="U591" s="3"/>
      <c r="V591" s="3"/>
      <c r="W591" s="3"/>
      <c r="X591" s="3"/>
      <c r="Y591" s="3"/>
      <c r="Z591" s="3"/>
    </row>
    <row r="592" ht="14.25" customHeight="1">
      <c r="A592" s="3"/>
      <c r="B592" s="3"/>
      <c r="C592" s="3"/>
      <c r="D592" s="3"/>
      <c r="E592" s="3"/>
      <c r="F592" s="3"/>
      <c r="G592" s="3"/>
      <c r="H592" s="3"/>
      <c r="I592" s="55"/>
      <c r="J592" s="55"/>
      <c r="K592" s="55"/>
      <c r="L592" s="3"/>
      <c r="M592" s="3"/>
      <c r="N592" s="3"/>
      <c r="O592" s="3"/>
      <c r="P592" s="3"/>
      <c r="Q592" s="3"/>
      <c r="R592" s="3"/>
      <c r="S592" s="3"/>
      <c r="T592" s="3"/>
      <c r="U592" s="3"/>
      <c r="V592" s="3"/>
      <c r="W592" s="3"/>
      <c r="X592" s="3"/>
      <c r="Y592" s="3"/>
      <c r="Z592" s="3"/>
    </row>
    <row r="593" ht="14.25" customHeight="1">
      <c r="A593" s="3"/>
      <c r="B593" s="3"/>
      <c r="C593" s="3"/>
      <c r="D593" s="3"/>
      <c r="E593" s="3"/>
      <c r="F593" s="3"/>
      <c r="G593" s="3"/>
      <c r="H593" s="3"/>
      <c r="I593" s="55"/>
      <c r="J593" s="55"/>
      <c r="K593" s="55"/>
      <c r="L593" s="3"/>
      <c r="M593" s="3"/>
      <c r="N593" s="3"/>
      <c r="O593" s="3"/>
      <c r="P593" s="3"/>
      <c r="Q593" s="3"/>
      <c r="R593" s="3"/>
      <c r="S593" s="3"/>
      <c r="T593" s="3"/>
      <c r="U593" s="3"/>
      <c r="V593" s="3"/>
      <c r="W593" s="3"/>
      <c r="X593" s="3"/>
      <c r="Y593" s="3"/>
      <c r="Z593" s="3"/>
    </row>
    <row r="594" ht="14.25" customHeight="1">
      <c r="A594" s="3"/>
      <c r="B594" s="3"/>
      <c r="C594" s="3"/>
      <c r="D594" s="3"/>
      <c r="E594" s="3"/>
      <c r="F594" s="3"/>
      <c r="G594" s="3"/>
      <c r="H594" s="3"/>
      <c r="I594" s="55"/>
      <c r="J594" s="55"/>
      <c r="K594" s="55"/>
      <c r="L594" s="3"/>
      <c r="M594" s="3"/>
      <c r="N594" s="3"/>
      <c r="O594" s="3"/>
      <c r="P594" s="3"/>
      <c r="Q594" s="3"/>
      <c r="R594" s="3"/>
      <c r="S594" s="3"/>
      <c r="T594" s="3"/>
      <c r="U594" s="3"/>
      <c r="V594" s="3"/>
      <c r="W594" s="3"/>
      <c r="X594" s="3"/>
      <c r="Y594" s="3"/>
      <c r="Z594" s="3"/>
    </row>
    <row r="595" ht="14.25" customHeight="1">
      <c r="A595" s="3"/>
      <c r="B595" s="3"/>
      <c r="C595" s="3"/>
      <c r="D595" s="3"/>
      <c r="E595" s="3"/>
      <c r="F595" s="3"/>
      <c r="G595" s="3"/>
      <c r="H595" s="3"/>
      <c r="I595" s="55"/>
      <c r="J595" s="55"/>
      <c r="K595" s="55"/>
      <c r="L595" s="3"/>
      <c r="M595" s="3"/>
      <c r="N595" s="3"/>
      <c r="O595" s="3"/>
      <c r="P595" s="3"/>
      <c r="Q595" s="3"/>
      <c r="R595" s="3"/>
      <c r="S595" s="3"/>
      <c r="T595" s="3"/>
      <c r="U595" s="3"/>
      <c r="V595" s="3"/>
      <c r="W595" s="3"/>
      <c r="X595" s="3"/>
      <c r="Y595" s="3"/>
      <c r="Z595" s="3"/>
    </row>
    <row r="596" ht="14.25" customHeight="1">
      <c r="A596" s="3"/>
      <c r="B596" s="3"/>
      <c r="C596" s="3"/>
      <c r="D596" s="3"/>
      <c r="E596" s="3"/>
      <c r="F596" s="3"/>
      <c r="G596" s="3"/>
      <c r="H596" s="3"/>
      <c r="I596" s="55"/>
      <c r="J596" s="55"/>
      <c r="K596" s="55"/>
      <c r="L596" s="3"/>
      <c r="M596" s="3"/>
      <c r="N596" s="3"/>
      <c r="O596" s="3"/>
      <c r="P596" s="3"/>
      <c r="Q596" s="3"/>
      <c r="R596" s="3"/>
      <c r="S596" s="3"/>
      <c r="T596" s="3"/>
      <c r="U596" s="3"/>
      <c r="V596" s="3"/>
      <c r="W596" s="3"/>
      <c r="X596" s="3"/>
      <c r="Y596" s="3"/>
      <c r="Z596" s="3"/>
    </row>
    <row r="597" ht="14.25" customHeight="1">
      <c r="A597" s="3"/>
      <c r="B597" s="3"/>
      <c r="C597" s="3"/>
      <c r="D597" s="3"/>
      <c r="E597" s="3"/>
      <c r="F597" s="3"/>
      <c r="G597" s="3"/>
      <c r="H597" s="3"/>
      <c r="I597" s="55"/>
      <c r="J597" s="55"/>
      <c r="K597" s="55"/>
      <c r="L597" s="3"/>
      <c r="M597" s="3"/>
      <c r="N597" s="3"/>
      <c r="O597" s="3"/>
      <c r="P597" s="3"/>
      <c r="Q597" s="3"/>
      <c r="R597" s="3"/>
      <c r="S597" s="3"/>
      <c r="T597" s="3"/>
      <c r="U597" s="3"/>
      <c r="V597" s="3"/>
      <c r="W597" s="3"/>
      <c r="X597" s="3"/>
      <c r="Y597" s="3"/>
      <c r="Z597" s="3"/>
    </row>
    <row r="598" ht="14.25" customHeight="1">
      <c r="A598" s="3"/>
      <c r="B598" s="3"/>
      <c r="C598" s="3"/>
      <c r="D598" s="3"/>
      <c r="E598" s="3"/>
      <c r="F598" s="3"/>
      <c r="G598" s="3"/>
      <c r="H598" s="3"/>
      <c r="I598" s="55"/>
      <c r="J598" s="55"/>
      <c r="K598" s="55"/>
      <c r="L598" s="3"/>
      <c r="M598" s="3"/>
      <c r="N598" s="3"/>
      <c r="O598" s="3"/>
      <c r="P598" s="3"/>
      <c r="Q598" s="3"/>
      <c r="R598" s="3"/>
      <c r="S598" s="3"/>
      <c r="T598" s="3"/>
      <c r="U598" s="3"/>
      <c r="V598" s="3"/>
      <c r="W598" s="3"/>
      <c r="X598" s="3"/>
      <c r="Y598" s="3"/>
      <c r="Z598" s="3"/>
    </row>
    <row r="599" ht="14.25" customHeight="1">
      <c r="A599" s="3"/>
      <c r="B599" s="3"/>
      <c r="C599" s="3"/>
      <c r="D599" s="3"/>
      <c r="E599" s="3"/>
      <c r="F599" s="3"/>
      <c r="G599" s="3"/>
      <c r="H599" s="3"/>
      <c r="I599" s="55"/>
      <c r="J599" s="55"/>
      <c r="K599" s="55"/>
      <c r="L599" s="3"/>
      <c r="M599" s="3"/>
      <c r="N599" s="3"/>
      <c r="O599" s="3"/>
      <c r="P599" s="3"/>
      <c r="Q599" s="3"/>
      <c r="R599" s="3"/>
      <c r="S599" s="3"/>
      <c r="T599" s="3"/>
      <c r="U599" s="3"/>
      <c r="V599" s="3"/>
      <c r="W599" s="3"/>
      <c r="X599" s="3"/>
      <c r="Y599" s="3"/>
      <c r="Z599" s="3"/>
    </row>
    <row r="600" ht="14.25" customHeight="1">
      <c r="A600" s="3"/>
      <c r="B600" s="3"/>
      <c r="C600" s="3"/>
      <c r="D600" s="3"/>
      <c r="E600" s="3"/>
      <c r="F600" s="3"/>
      <c r="G600" s="3"/>
      <c r="H600" s="3"/>
      <c r="I600" s="55"/>
      <c r="J600" s="55"/>
      <c r="K600" s="55"/>
      <c r="L600" s="3"/>
      <c r="M600" s="3"/>
      <c r="N600" s="3"/>
      <c r="O600" s="3"/>
      <c r="P600" s="3"/>
      <c r="Q600" s="3"/>
      <c r="R600" s="3"/>
      <c r="S600" s="3"/>
      <c r="T600" s="3"/>
      <c r="U600" s="3"/>
      <c r="V600" s="3"/>
      <c r="W600" s="3"/>
      <c r="X600" s="3"/>
      <c r="Y600" s="3"/>
      <c r="Z600" s="3"/>
    </row>
    <row r="601" ht="14.25" customHeight="1">
      <c r="A601" s="3"/>
      <c r="B601" s="3"/>
      <c r="C601" s="3"/>
      <c r="D601" s="3"/>
      <c r="E601" s="3"/>
      <c r="F601" s="3"/>
      <c r="G601" s="3"/>
      <c r="H601" s="3"/>
      <c r="I601" s="55"/>
      <c r="J601" s="55"/>
      <c r="K601" s="55"/>
      <c r="L601" s="3"/>
      <c r="M601" s="3"/>
      <c r="N601" s="3"/>
      <c r="O601" s="3"/>
      <c r="P601" s="3"/>
      <c r="Q601" s="3"/>
      <c r="R601" s="3"/>
      <c r="S601" s="3"/>
      <c r="T601" s="3"/>
      <c r="U601" s="3"/>
      <c r="V601" s="3"/>
      <c r="W601" s="3"/>
      <c r="X601" s="3"/>
      <c r="Y601" s="3"/>
      <c r="Z601" s="3"/>
    </row>
    <row r="602" ht="14.25" customHeight="1">
      <c r="A602" s="3"/>
      <c r="B602" s="3"/>
      <c r="C602" s="3"/>
      <c r="D602" s="3"/>
      <c r="E602" s="3"/>
      <c r="F602" s="3"/>
      <c r="G602" s="3"/>
      <c r="H602" s="3"/>
      <c r="I602" s="55"/>
      <c r="J602" s="55"/>
      <c r="K602" s="55"/>
      <c r="L602" s="3"/>
      <c r="M602" s="3"/>
      <c r="N602" s="3"/>
      <c r="O602" s="3"/>
      <c r="P602" s="3"/>
      <c r="Q602" s="3"/>
      <c r="R602" s="3"/>
      <c r="S602" s="3"/>
      <c r="T602" s="3"/>
      <c r="U602" s="3"/>
      <c r="V602" s="3"/>
      <c r="W602" s="3"/>
      <c r="X602" s="3"/>
      <c r="Y602" s="3"/>
      <c r="Z602" s="3"/>
    </row>
    <row r="603" ht="14.25" customHeight="1">
      <c r="A603" s="3"/>
      <c r="B603" s="3"/>
      <c r="C603" s="3"/>
      <c r="D603" s="3"/>
      <c r="E603" s="3"/>
      <c r="F603" s="3"/>
      <c r="G603" s="3"/>
      <c r="H603" s="3"/>
      <c r="I603" s="55"/>
      <c r="J603" s="55"/>
      <c r="K603" s="55"/>
      <c r="L603" s="3"/>
      <c r="M603" s="3"/>
      <c r="N603" s="3"/>
      <c r="O603" s="3"/>
      <c r="P603" s="3"/>
      <c r="Q603" s="3"/>
      <c r="R603" s="3"/>
      <c r="S603" s="3"/>
      <c r="T603" s="3"/>
      <c r="U603" s="3"/>
      <c r="V603" s="3"/>
      <c r="W603" s="3"/>
      <c r="X603" s="3"/>
      <c r="Y603" s="3"/>
      <c r="Z603" s="3"/>
    </row>
    <row r="604" ht="14.25" customHeight="1">
      <c r="A604" s="3"/>
      <c r="B604" s="3"/>
      <c r="C604" s="3"/>
      <c r="D604" s="3"/>
      <c r="E604" s="3"/>
      <c r="F604" s="3"/>
      <c r="G604" s="3"/>
      <c r="H604" s="3"/>
      <c r="I604" s="55"/>
      <c r="J604" s="55"/>
      <c r="K604" s="55"/>
      <c r="L604" s="3"/>
      <c r="M604" s="3"/>
      <c r="N604" s="3"/>
      <c r="O604" s="3"/>
      <c r="P604" s="3"/>
      <c r="Q604" s="3"/>
      <c r="R604" s="3"/>
      <c r="S604" s="3"/>
      <c r="T604" s="3"/>
      <c r="U604" s="3"/>
      <c r="V604" s="3"/>
      <c r="W604" s="3"/>
      <c r="X604" s="3"/>
      <c r="Y604" s="3"/>
      <c r="Z604" s="3"/>
    </row>
    <row r="605" ht="14.25" customHeight="1">
      <c r="A605" s="3"/>
      <c r="B605" s="3"/>
      <c r="C605" s="3"/>
      <c r="D605" s="3"/>
      <c r="E605" s="3"/>
      <c r="F605" s="3"/>
      <c r="G605" s="3"/>
      <c r="H605" s="3"/>
      <c r="I605" s="55"/>
      <c r="J605" s="55"/>
      <c r="K605" s="55"/>
      <c r="L605" s="3"/>
      <c r="M605" s="3"/>
      <c r="N605" s="3"/>
      <c r="O605" s="3"/>
      <c r="P605" s="3"/>
      <c r="Q605" s="3"/>
      <c r="R605" s="3"/>
      <c r="S605" s="3"/>
      <c r="T605" s="3"/>
      <c r="U605" s="3"/>
      <c r="V605" s="3"/>
      <c r="W605" s="3"/>
      <c r="X605" s="3"/>
      <c r="Y605" s="3"/>
      <c r="Z605" s="3"/>
    </row>
    <row r="606" ht="14.25" customHeight="1">
      <c r="A606" s="3"/>
      <c r="B606" s="3"/>
      <c r="C606" s="3"/>
      <c r="D606" s="3"/>
      <c r="E606" s="3"/>
      <c r="F606" s="3"/>
      <c r="G606" s="3"/>
      <c r="H606" s="3"/>
      <c r="I606" s="55"/>
      <c r="J606" s="55"/>
      <c r="K606" s="55"/>
      <c r="L606" s="3"/>
      <c r="M606" s="3"/>
      <c r="N606" s="3"/>
      <c r="O606" s="3"/>
      <c r="P606" s="3"/>
      <c r="Q606" s="3"/>
      <c r="R606" s="3"/>
      <c r="S606" s="3"/>
      <c r="T606" s="3"/>
      <c r="U606" s="3"/>
      <c r="V606" s="3"/>
      <c r="W606" s="3"/>
      <c r="X606" s="3"/>
      <c r="Y606" s="3"/>
      <c r="Z606" s="3"/>
    </row>
    <row r="607" ht="14.25" customHeight="1">
      <c r="A607" s="3"/>
      <c r="B607" s="3"/>
      <c r="C607" s="3"/>
      <c r="D607" s="3"/>
      <c r="E607" s="3"/>
      <c r="F607" s="3"/>
      <c r="G607" s="3"/>
      <c r="H607" s="3"/>
      <c r="I607" s="55"/>
      <c r="J607" s="55"/>
      <c r="K607" s="55"/>
      <c r="L607" s="3"/>
      <c r="M607" s="3"/>
      <c r="N607" s="3"/>
      <c r="O607" s="3"/>
      <c r="P607" s="3"/>
      <c r="Q607" s="3"/>
      <c r="R607" s="3"/>
      <c r="S607" s="3"/>
      <c r="T607" s="3"/>
      <c r="U607" s="3"/>
      <c r="V607" s="3"/>
      <c r="W607" s="3"/>
      <c r="X607" s="3"/>
      <c r="Y607" s="3"/>
      <c r="Z607" s="3"/>
    </row>
    <row r="608" ht="14.25" customHeight="1">
      <c r="A608" s="3"/>
      <c r="B608" s="3"/>
      <c r="C608" s="3"/>
      <c r="D608" s="3"/>
      <c r="E608" s="3"/>
      <c r="F608" s="3"/>
      <c r="G608" s="3"/>
      <c r="H608" s="3"/>
      <c r="I608" s="55"/>
      <c r="J608" s="55"/>
      <c r="K608" s="55"/>
      <c r="L608" s="3"/>
      <c r="M608" s="3"/>
      <c r="N608" s="3"/>
      <c r="O608" s="3"/>
      <c r="P608" s="3"/>
      <c r="Q608" s="3"/>
      <c r="R608" s="3"/>
      <c r="S608" s="3"/>
      <c r="T608" s="3"/>
      <c r="U608" s="3"/>
      <c r="V608" s="3"/>
      <c r="W608" s="3"/>
      <c r="X608" s="3"/>
      <c r="Y608" s="3"/>
      <c r="Z608" s="3"/>
    </row>
    <row r="609" ht="14.25" customHeight="1">
      <c r="A609" s="3"/>
      <c r="B609" s="3"/>
      <c r="C609" s="3"/>
      <c r="D609" s="3"/>
      <c r="E609" s="3"/>
      <c r="F609" s="3"/>
      <c r="G609" s="3"/>
      <c r="H609" s="3"/>
      <c r="I609" s="55"/>
      <c r="J609" s="55"/>
      <c r="K609" s="55"/>
      <c r="L609" s="3"/>
      <c r="M609" s="3"/>
      <c r="N609" s="3"/>
      <c r="O609" s="3"/>
      <c r="P609" s="3"/>
      <c r="Q609" s="3"/>
      <c r="R609" s="3"/>
      <c r="S609" s="3"/>
      <c r="T609" s="3"/>
      <c r="U609" s="3"/>
      <c r="V609" s="3"/>
      <c r="W609" s="3"/>
      <c r="X609" s="3"/>
      <c r="Y609" s="3"/>
      <c r="Z609" s="3"/>
    </row>
    <row r="610" ht="14.25" customHeight="1">
      <c r="A610" s="3"/>
      <c r="B610" s="3"/>
      <c r="C610" s="3"/>
      <c r="D610" s="3"/>
      <c r="E610" s="3"/>
      <c r="F610" s="3"/>
      <c r="G610" s="3"/>
      <c r="H610" s="3"/>
      <c r="I610" s="55"/>
      <c r="J610" s="55"/>
      <c r="K610" s="55"/>
      <c r="L610" s="3"/>
      <c r="M610" s="3"/>
      <c r="N610" s="3"/>
      <c r="O610" s="3"/>
      <c r="P610" s="3"/>
      <c r="Q610" s="3"/>
      <c r="R610" s="3"/>
      <c r="S610" s="3"/>
      <c r="T610" s="3"/>
      <c r="U610" s="3"/>
      <c r="V610" s="3"/>
      <c r="W610" s="3"/>
      <c r="X610" s="3"/>
      <c r="Y610" s="3"/>
      <c r="Z610" s="3"/>
    </row>
    <row r="611" ht="14.25" customHeight="1">
      <c r="A611" s="3"/>
      <c r="B611" s="3"/>
      <c r="C611" s="3"/>
      <c r="D611" s="3"/>
      <c r="E611" s="3"/>
      <c r="F611" s="3"/>
      <c r="G611" s="3"/>
      <c r="H611" s="3"/>
      <c r="I611" s="55"/>
      <c r="J611" s="55"/>
      <c r="K611" s="55"/>
      <c r="L611" s="3"/>
      <c r="M611" s="3"/>
      <c r="N611" s="3"/>
      <c r="O611" s="3"/>
      <c r="P611" s="3"/>
      <c r="Q611" s="3"/>
      <c r="R611" s="3"/>
      <c r="S611" s="3"/>
      <c r="T611" s="3"/>
      <c r="U611" s="3"/>
      <c r="V611" s="3"/>
      <c r="W611" s="3"/>
      <c r="X611" s="3"/>
      <c r="Y611" s="3"/>
      <c r="Z611" s="3"/>
    </row>
    <row r="612" ht="14.25" customHeight="1">
      <c r="A612" s="3"/>
      <c r="B612" s="3"/>
      <c r="C612" s="3"/>
      <c r="D612" s="3"/>
      <c r="E612" s="3"/>
      <c r="F612" s="3"/>
      <c r="G612" s="3"/>
      <c r="H612" s="3"/>
      <c r="I612" s="55"/>
      <c r="J612" s="55"/>
      <c r="K612" s="55"/>
      <c r="L612" s="3"/>
      <c r="M612" s="3"/>
      <c r="N612" s="3"/>
      <c r="O612" s="3"/>
      <c r="P612" s="3"/>
      <c r="Q612" s="3"/>
      <c r="R612" s="3"/>
      <c r="S612" s="3"/>
      <c r="T612" s="3"/>
      <c r="U612" s="3"/>
      <c r="V612" s="3"/>
      <c r="W612" s="3"/>
      <c r="X612" s="3"/>
      <c r="Y612" s="3"/>
      <c r="Z612" s="3"/>
    </row>
    <row r="613" ht="14.25" customHeight="1">
      <c r="A613" s="3"/>
      <c r="B613" s="3"/>
      <c r="C613" s="3"/>
      <c r="D613" s="3"/>
      <c r="E613" s="3"/>
      <c r="F613" s="3"/>
      <c r="G613" s="3"/>
      <c r="H613" s="3"/>
      <c r="I613" s="55"/>
      <c r="J613" s="55"/>
      <c r="K613" s="55"/>
      <c r="L613" s="3"/>
      <c r="M613" s="3"/>
      <c r="N613" s="3"/>
      <c r="O613" s="3"/>
      <c r="P613" s="3"/>
      <c r="Q613" s="3"/>
      <c r="R613" s="3"/>
      <c r="S613" s="3"/>
      <c r="T613" s="3"/>
      <c r="U613" s="3"/>
      <c r="V613" s="3"/>
      <c r="W613" s="3"/>
      <c r="X613" s="3"/>
      <c r="Y613" s="3"/>
      <c r="Z613" s="3"/>
    </row>
    <row r="614" ht="14.25" customHeight="1">
      <c r="A614" s="3"/>
      <c r="B614" s="3"/>
      <c r="C614" s="3"/>
      <c r="D614" s="3"/>
      <c r="E614" s="3"/>
      <c r="F614" s="3"/>
      <c r="G614" s="3"/>
      <c r="H614" s="3"/>
      <c r="I614" s="55"/>
      <c r="J614" s="55"/>
      <c r="K614" s="55"/>
      <c r="L614" s="3"/>
      <c r="M614" s="3"/>
      <c r="N614" s="3"/>
      <c r="O614" s="3"/>
      <c r="P614" s="3"/>
      <c r="Q614" s="3"/>
      <c r="R614" s="3"/>
      <c r="S614" s="3"/>
      <c r="T614" s="3"/>
      <c r="U614" s="3"/>
      <c r="V614" s="3"/>
      <c r="W614" s="3"/>
      <c r="X614" s="3"/>
      <c r="Y614" s="3"/>
      <c r="Z614" s="3"/>
    </row>
    <row r="615" ht="14.25" customHeight="1">
      <c r="A615" s="3"/>
      <c r="B615" s="3"/>
      <c r="C615" s="3"/>
      <c r="D615" s="3"/>
      <c r="E615" s="3"/>
      <c r="F615" s="3"/>
      <c r="G615" s="3"/>
      <c r="H615" s="3"/>
      <c r="I615" s="55"/>
      <c r="J615" s="55"/>
      <c r="K615" s="55"/>
      <c r="L615" s="3"/>
      <c r="M615" s="3"/>
      <c r="N615" s="3"/>
      <c r="O615" s="3"/>
      <c r="P615" s="3"/>
      <c r="Q615" s="3"/>
      <c r="R615" s="3"/>
      <c r="S615" s="3"/>
      <c r="T615" s="3"/>
      <c r="U615" s="3"/>
      <c r="V615" s="3"/>
      <c r="W615" s="3"/>
      <c r="X615" s="3"/>
      <c r="Y615" s="3"/>
      <c r="Z615" s="3"/>
    </row>
    <row r="616" ht="14.25" customHeight="1">
      <c r="A616" s="3"/>
      <c r="B616" s="3"/>
      <c r="C616" s="3"/>
      <c r="D616" s="3"/>
      <c r="E616" s="3"/>
      <c r="F616" s="3"/>
      <c r="G616" s="3"/>
      <c r="H616" s="3"/>
      <c r="I616" s="55"/>
      <c r="J616" s="55"/>
      <c r="K616" s="55"/>
      <c r="L616" s="3"/>
      <c r="M616" s="3"/>
      <c r="N616" s="3"/>
      <c r="O616" s="3"/>
      <c r="P616" s="3"/>
      <c r="Q616" s="3"/>
      <c r="R616" s="3"/>
      <c r="S616" s="3"/>
      <c r="T616" s="3"/>
      <c r="U616" s="3"/>
      <c r="V616" s="3"/>
      <c r="W616" s="3"/>
      <c r="X616" s="3"/>
      <c r="Y616" s="3"/>
      <c r="Z616" s="3"/>
    </row>
    <row r="617" ht="14.25" customHeight="1">
      <c r="A617" s="3"/>
      <c r="B617" s="3"/>
      <c r="C617" s="3"/>
      <c r="D617" s="3"/>
      <c r="E617" s="3"/>
      <c r="F617" s="3"/>
      <c r="G617" s="3"/>
      <c r="H617" s="3"/>
      <c r="I617" s="55"/>
      <c r="J617" s="55"/>
      <c r="K617" s="55"/>
      <c r="L617" s="3"/>
      <c r="M617" s="3"/>
      <c r="N617" s="3"/>
      <c r="O617" s="3"/>
      <c r="P617" s="3"/>
      <c r="Q617" s="3"/>
      <c r="R617" s="3"/>
      <c r="S617" s="3"/>
      <c r="T617" s="3"/>
      <c r="U617" s="3"/>
      <c r="V617" s="3"/>
      <c r="W617" s="3"/>
      <c r="X617" s="3"/>
      <c r="Y617" s="3"/>
      <c r="Z617" s="3"/>
    </row>
    <row r="618" ht="14.25" customHeight="1">
      <c r="A618" s="3"/>
      <c r="B618" s="3"/>
      <c r="C618" s="3"/>
      <c r="D618" s="3"/>
      <c r="E618" s="3"/>
      <c r="F618" s="3"/>
      <c r="G618" s="3"/>
      <c r="H618" s="3"/>
      <c r="I618" s="55"/>
      <c r="J618" s="55"/>
      <c r="K618" s="55"/>
      <c r="L618" s="3"/>
      <c r="M618" s="3"/>
      <c r="N618" s="3"/>
      <c r="O618" s="3"/>
      <c r="P618" s="3"/>
      <c r="Q618" s="3"/>
      <c r="R618" s="3"/>
      <c r="S618" s="3"/>
      <c r="T618" s="3"/>
      <c r="U618" s="3"/>
      <c r="V618" s="3"/>
      <c r="W618" s="3"/>
      <c r="X618" s="3"/>
      <c r="Y618" s="3"/>
      <c r="Z618" s="3"/>
    </row>
    <row r="619" ht="14.25" customHeight="1">
      <c r="A619" s="3"/>
      <c r="B619" s="3"/>
      <c r="C619" s="3"/>
      <c r="D619" s="3"/>
      <c r="E619" s="3"/>
      <c r="F619" s="3"/>
      <c r="G619" s="3"/>
      <c r="H619" s="3"/>
      <c r="I619" s="55"/>
      <c r="J619" s="55"/>
      <c r="K619" s="55"/>
      <c r="L619" s="3"/>
      <c r="M619" s="3"/>
      <c r="N619" s="3"/>
      <c r="O619" s="3"/>
      <c r="P619" s="3"/>
      <c r="Q619" s="3"/>
      <c r="R619" s="3"/>
      <c r="S619" s="3"/>
      <c r="T619" s="3"/>
      <c r="U619" s="3"/>
      <c r="V619" s="3"/>
      <c r="W619" s="3"/>
      <c r="X619" s="3"/>
      <c r="Y619" s="3"/>
      <c r="Z619" s="3"/>
    </row>
    <row r="620" ht="14.25" customHeight="1">
      <c r="A620" s="3"/>
      <c r="B620" s="3"/>
      <c r="C620" s="3"/>
      <c r="D620" s="3"/>
      <c r="E620" s="3"/>
      <c r="F620" s="3"/>
      <c r="G620" s="3"/>
      <c r="H620" s="3"/>
      <c r="I620" s="55"/>
      <c r="J620" s="55"/>
      <c r="K620" s="55"/>
      <c r="L620" s="3"/>
      <c r="M620" s="3"/>
      <c r="N620" s="3"/>
      <c r="O620" s="3"/>
      <c r="P620" s="3"/>
      <c r="Q620" s="3"/>
      <c r="R620" s="3"/>
      <c r="S620" s="3"/>
      <c r="T620" s="3"/>
      <c r="U620" s="3"/>
      <c r="V620" s="3"/>
      <c r="W620" s="3"/>
      <c r="X620" s="3"/>
      <c r="Y620" s="3"/>
      <c r="Z620" s="3"/>
    </row>
    <row r="621" ht="14.25" customHeight="1">
      <c r="A621" s="3"/>
      <c r="B621" s="3"/>
      <c r="C621" s="3"/>
      <c r="D621" s="3"/>
      <c r="E621" s="3"/>
      <c r="F621" s="3"/>
      <c r="G621" s="3"/>
      <c r="H621" s="3"/>
      <c r="I621" s="55"/>
      <c r="J621" s="55"/>
      <c r="K621" s="55"/>
      <c r="L621" s="3"/>
      <c r="M621" s="3"/>
      <c r="N621" s="3"/>
      <c r="O621" s="3"/>
      <c r="P621" s="3"/>
      <c r="Q621" s="3"/>
      <c r="R621" s="3"/>
      <c r="S621" s="3"/>
      <c r="T621" s="3"/>
      <c r="U621" s="3"/>
      <c r="V621" s="3"/>
      <c r="W621" s="3"/>
      <c r="X621" s="3"/>
      <c r="Y621" s="3"/>
      <c r="Z621" s="3"/>
    </row>
    <row r="622" ht="14.25" customHeight="1">
      <c r="A622" s="3"/>
      <c r="B622" s="3"/>
      <c r="C622" s="3"/>
      <c r="D622" s="3"/>
      <c r="E622" s="3"/>
      <c r="F622" s="3"/>
      <c r="G622" s="3"/>
      <c r="H622" s="3"/>
      <c r="I622" s="55"/>
      <c r="J622" s="55"/>
      <c r="K622" s="55"/>
      <c r="L622" s="3"/>
      <c r="M622" s="3"/>
      <c r="N622" s="3"/>
      <c r="O622" s="3"/>
      <c r="P622" s="3"/>
      <c r="Q622" s="3"/>
      <c r="R622" s="3"/>
      <c r="S622" s="3"/>
      <c r="T622" s="3"/>
      <c r="U622" s="3"/>
      <c r="V622" s="3"/>
      <c r="W622" s="3"/>
      <c r="X622" s="3"/>
      <c r="Y622" s="3"/>
      <c r="Z622" s="3"/>
    </row>
    <row r="623" ht="14.25" customHeight="1">
      <c r="A623" s="3"/>
      <c r="B623" s="3"/>
      <c r="C623" s="3"/>
      <c r="D623" s="3"/>
      <c r="E623" s="3"/>
      <c r="F623" s="3"/>
      <c r="G623" s="3"/>
      <c r="H623" s="3"/>
      <c r="I623" s="55"/>
      <c r="J623" s="55"/>
      <c r="K623" s="55"/>
      <c r="L623" s="3"/>
      <c r="M623" s="3"/>
      <c r="N623" s="3"/>
      <c r="O623" s="3"/>
      <c r="P623" s="3"/>
      <c r="Q623" s="3"/>
      <c r="R623" s="3"/>
      <c r="S623" s="3"/>
      <c r="T623" s="3"/>
      <c r="U623" s="3"/>
      <c r="V623" s="3"/>
      <c r="W623" s="3"/>
      <c r="X623" s="3"/>
      <c r="Y623" s="3"/>
      <c r="Z623" s="3"/>
    </row>
    <row r="624" ht="14.25" customHeight="1">
      <c r="A624" s="3"/>
      <c r="B624" s="3"/>
      <c r="C624" s="3"/>
      <c r="D624" s="3"/>
      <c r="E624" s="3"/>
      <c r="F624" s="3"/>
      <c r="G624" s="3"/>
      <c r="H624" s="3"/>
      <c r="I624" s="55"/>
      <c r="J624" s="55"/>
      <c r="K624" s="55"/>
      <c r="L624" s="3"/>
      <c r="M624" s="3"/>
      <c r="N624" s="3"/>
      <c r="O624" s="3"/>
      <c r="P624" s="3"/>
      <c r="Q624" s="3"/>
      <c r="R624" s="3"/>
      <c r="S624" s="3"/>
      <c r="T624" s="3"/>
      <c r="U624" s="3"/>
      <c r="V624" s="3"/>
      <c r="W624" s="3"/>
      <c r="X624" s="3"/>
      <c r="Y624" s="3"/>
      <c r="Z624" s="3"/>
    </row>
    <row r="625" ht="14.25" customHeight="1">
      <c r="A625" s="3"/>
      <c r="B625" s="3"/>
      <c r="C625" s="3"/>
      <c r="D625" s="3"/>
      <c r="E625" s="3"/>
      <c r="F625" s="3"/>
      <c r="G625" s="3"/>
      <c r="H625" s="3"/>
      <c r="I625" s="55"/>
      <c r="J625" s="55"/>
      <c r="K625" s="55"/>
      <c r="L625" s="3"/>
      <c r="M625" s="3"/>
      <c r="N625" s="3"/>
      <c r="O625" s="3"/>
      <c r="P625" s="3"/>
      <c r="Q625" s="3"/>
      <c r="R625" s="3"/>
      <c r="S625" s="3"/>
      <c r="T625" s="3"/>
      <c r="U625" s="3"/>
      <c r="V625" s="3"/>
      <c r="W625" s="3"/>
      <c r="X625" s="3"/>
      <c r="Y625" s="3"/>
      <c r="Z625" s="3"/>
    </row>
    <row r="626" ht="14.25" customHeight="1">
      <c r="A626" s="3"/>
      <c r="B626" s="3"/>
      <c r="C626" s="3"/>
      <c r="D626" s="3"/>
      <c r="E626" s="3"/>
      <c r="F626" s="3"/>
      <c r="G626" s="3"/>
      <c r="H626" s="3"/>
      <c r="I626" s="55"/>
      <c r="J626" s="55"/>
      <c r="K626" s="55"/>
      <c r="L626" s="3"/>
      <c r="M626" s="3"/>
      <c r="N626" s="3"/>
      <c r="O626" s="3"/>
      <c r="P626" s="3"/>
      <c r="Q626" s="3"/>
      <c r="R626" s="3"/>
      <c r="S626" s="3"/>
      <c r="T626" s="3"/>
      <c r="U626" s="3"/>
      <c r="V626" s="3"/>
      <c r="W626" s="3"/>
      <c r="X626" s="3"/>
      <c r="Y626" s="3"/>
      <c r="Z626" s="3"/>
    </row>
    <row r="627" ht="14.25" customHeight="1">
      <c r="A627" s="3"/>
      <c r="B627" s="3"/>
      <c r="C627" s="3"/>
      <c r="D627" s="3"/>
      <c r="E627" s="3"/>
      <c r="F627" s="3"/>
      <c r="G627" s="3"/>
      <c r="H627" s="3"/>
      <c r="I627" s="55"/>
      <c r="J627" s="55"/>
      <c r="K627" s="55"/>
      <c r="L627" s="3"/>
      <c r="M627" s="3"/>
      <c r="N627" s="3"/>
      <c r="O627" s="3"/>
      <c r="P627" s="3"/>
      <c r="Q627" s="3"/>
      <c r="R627" s="3"/>
      <c r="S627" s="3"/>
      <c r="T627" s="3"/>
      <c r="U627" s="3"/>
      <c r="V627" s="3"/>
      <c r="W627" s="3"/>
      <c r="X627" s="3"/>
      <c r="Y627" s="3"/>
      <c r="Z627" s="3"/>
    </row>
    <row r="628" ht="14.25" customHeight="1">
      <c r="A628" s="3"/>
      <c r="B628" s="3"/>
      <c r="C628" s="3"/>
      <c r="D628" s="3"/>
      <c r="E628" s="3"/>
      <c r="F628" s="3"/>
      <c r="G628" s="3"/>
      <c r="H628" s="3"/>
      <c r="I628" s="55"/>
      <c r="J628" s="55"/>
      <c r="K628" s="55"/>
      <c r="L628" s="3"/>
      <c r="M628" s="3"/>
      <c r="N628" s="3"/>
      <c r="O628" s="3"/>
      <c r="P628" s="3"/>
      <c r="Q628" s="3"/>
      <c r="R628" s="3"/>
      <c r="S628" s="3"/>
      <c r="T628" s="3"/>
      <c r="U628" s="3"/>
      <c r="V628" s="3"/>
      <c r="W628" s="3"/>
      <c r="X628" s="3"/>
      <c r="Y628" s="3"/>
      <c r="Z628" s="3"/>
    </row>
    <row r="629" ht="14.25" customHeight="1">
      <c r="A629" s="3"/>
      <c r="B629" s="3"/>
      <c r="C629" s="3"/>
      <c r="D629" s="3"/>
      <c r="E629" s="3"/>
      <c r="F629" s="3"/>
      <c r="G629" s="3"/>
      <c r="H629" s="3"/>
      <c r="I629" s="55"/>
      <c r="J629" s="55"/>
      <c r="K629" s="55"/>
      <c r="L629" s="3"/>
      <c r="M629" s="3"/>
      <c r="N629" s="3"/>
      <c r="O629" s="3"/>
      <c r="P629" s="3"/>
      <c r="Q629" s="3"/>
      <c r="R629" s="3"/>
      <c r="S629" s="3"/>
      <c r="T629" s="3"/>
      <c r="U629" s="3"/>
      <c r="V629" s="3"/>
      <c r="W629" s="3"/>
      <c r="X629" s="3"/>
      <c r="Y629" s="3"/>
      <c r="Z629" s="3"/>
    </row>
    <row r="630" ht="14.25" customHeight="1">
      <c r="A630" s="3"/>
      <c r="B630" s="3"/>
      <c r="C630" s="3"/>
      <c r="D630" s="3"/>
      <c r="E630" s="3"/>
      <c r="F630" s="3"/>
      <c r="G630" s="3"/>
      <c r="H630" s="3"/>
      <c r="I630" s="55"/>
      <c r="J630" s="55"/>
      <c r="K630" s="55"/>
      <c r="L630" s="3"/>
      <c r="M630" s="3"/>
      <c r="N630" s="3"/>
      <c r="O630" s="3"/>
      <c r="P630" s="3"/>
      <c r="Q630" s="3"/>
      <c r="R630" s="3"/>
      <c r="S630" s="3"/>
      <c r="T630" s="3"/>
      <c r="U630" s="3"/>
      <c r="V630" s="3"/>
      <c r="W630" s="3"/>
      <c r="X630" s="3"/>
      <c r="Y630" s="3"/>
      <c r="Z630" s="3"/>
    </row>
    <row r="631" ht="14.25" customHeight="1">
      <c r="A631" s="3"/>
      <c r="B631" s="3"/>
      <c r="C631" s="3"/>
      <c r="D631" s="3"/>
      <c r="E631" s="3"/>
      <c r="F631" s="3"/>
      <c r="G631" s="3"/>
      <c r="H631" s="3"/>
      <c r="I631" s="55"/>
      <c r="J631" s="55"/>
      <c r="K631" s="55"/>
      <c r="L631" s="3"/>
      <c r="M631" s="3"/>
      <c r="N631" s="3"/>
      <c r="O631" s="3"/>
      <c r="P631" s="3"/>
      <c r="Q631" s="3"/>
      <c r="R631" s="3"/>
      <c r="S631" s="3"/>
      <c r="T631" s="3"/>
      <c r="U631" s="3"/>
      <c r="V631" s="3"/>
      <c r="W631" s="3"/>
      <c r="X631" s="3"/>
      <c r="Y631" s="3"/>
      <c r="Z631" s="3"/>
    </row>
    <row r="632" ht="14.25" customHeight="1">
      <c r="A632" s="3"/>
      <c r="B632" s="3"/>
      <c r="C632" s="3"/>
      <c r="D632" s="3"/>
      <c r="E632" s="3"/>
      <c r="F632" s="3"/>
      <c r="G632" s="3"/>
      <c r="H632" s="3"/>
      <c r="I632" s="55"/>
      <c r="J632" s="55"/>
      <c r="K632" s="55"/>
      <c r="L632" s="3"/>
      <c r="M632" s="3"/>
      <c r="N632" s="3"/>
      <c r="O632" s="3"/>
      <c r="P632" s="3"/>
      <c r="Q632" s="3"/>
      <c r="R632" s="3"/>
      <c r="S632" s="3"/>
      <c r="T632" s="3"/>
      <c r="U632" s="3"/>
      <c r="V632" s="3"/>
      <c r="W632" s="3"/>
      <c r="X632" s="3"/>
      <c r="Y632" s="3"/>
      <c r="Z632" s="3"/>
    </row>
    <row r="633" ht="14.25" customHeight="1">
      <c r="A633" s="3"/>
      <c r="B633" s="3"/>
      <c r="C633" s="3"/>
      <c r="D633" s="3"/>
      <c r="E633" s="3"/>
      <c r="F633" s="3"/>
      <c r="G633" s="3"/>
      <c r="H633" s="3"/>
      <c r="I633" s="55"/>
      <c r="J633" s="55"/>
      <c r="K633" s="55"/>
      <c r="L633" s="3"/>
      <c r="M633" s="3"/>
      <c r="N633" s="3"/>
      <c r="O633" s="3"/>
      <c r="P633" s="3"/>
      <c r="Q633" s="3"/>
      <c r="R633" s="3"/>
      <c r="S633" s="3"/>
      <c r="T633" s="3"/>
      <c r="U633" s="3"/>
      <c r="V633" s="3"/>
      <c r="W633" s="3"/>
      <c r="X633" s="3"/>
      <c r="Y633" s="3"/>
      <c r="Z633" s="3"/>
    </row>
    <row r="634" ht="14.25" customHeight="1">
      <c r="A634" s="3"/>
      <c r="B634" s="3"/>
      <c r="C634" s="3"/>
      <c r="D634" s="3"/>
      <c r="E634" s="3"/>
      <c r="F634" s="3"/>
      <c r="G634" s="3"/>
      <c r="H634" s="3"/>
      <c r="I634" s="55"/>
      <c r="J634" s="55"/>
      <c r="K634" s="55"/>
      <c r="L634" s="3"/>
      <c r="M634" s="3"/>
      <c r="N634" s="3"/>
      <c r="O634" s="3"/>
      <c r="P634" s="3"/>
      <c r="Q634" s="3"/>
      <c r="R634" s="3"/>
      <c r="S634" s="3"/>
      <c r="T634" s="3"/>
      <c r="U634" s="3"/>
      <c r="V634" s="3"/>
      <c r="W634" s="3"/>
      <c r="X634" s="3"/>
      <c r="Y634" s="3"/>
      <c r="Z634" s="3"/>
    </row>
    <row r="635" ht="14.25" customHeight="1">
      <c r="A635" s="3"/>
      <c r="B635" s="3"/>
      <c r="C635" s="3"/>
      <c r="D635" s="3"/>
      <c r="E635" s="3"/>
      <c r="F635" s="3"/>
      <c r="G635" s="3"/>
      <c r="H635" s="3"/>
      <c r="I635" s="55"/>
      <c r="J635" s="55"/>
      <c r="K635" s="55"/>
      <c r="L635" s="3"/>
      <c r="M635" s="3"/>
      <c r="N635" s="3"/>
      <c r="O635" s="3"/>
      <c r="P635" s="3"/>
      <c r="Q635" s="3"/>
      <c r="R635" s="3"/>
      <c r="S635" s="3"/>
      <c r="T635" s="3"/>
      <c r="U635" s="3"/>
      <c r="V635" s="3"/>
      <c r="W635" s="3"/>
      <c r="X635" s="3"/>
      <c r="Y635" s="3"/>
      <c r="Z635" s="3"/>
    </row>
    <row r="636" ht="14.25" customHeight="1">
      <c r="A636" s="3"/>
      <c r="B636" s="3"/>
      <c r="C636" s="3"/>
      <c r="D636" s="3"/>
      <c r="E636" s="3"/>
      <c r="F636" s="3"/>
      <c r="G636" s="3"/>
      <c r="H636" s="3"/>
      <c r="I636" s="55"/>
      <c r="J636" s="55"/>
      <c r="K636" s="55"/>
      <c r="L636" s="3"/>
      <c r="M636" s="3"/>
      <c r="N636" s="3"/>
      <c r="O636" s="3"/>
      <c r="P636" s="3"/>
      <c r="Q636" s="3"/>
      <c r="R636" s="3"/>
      <c r="S636" s="3"/>
      <c r="T636" s="3"/>
      <c r="U636" s="3"/>
      <c r="V636" s="3"/>
      <c r="W636" s="3"/>
      <c r="X636" s="3"/>
      <c r="Y636" s="3"/>
      <c r="Z636" s="3"/>
    </row>
    <row r="637" ht="14.25" customHeight="1">
      <c r="A637" s="3"/>
      <c r="B637" s="3"/>
      <c r="C637" s="3"/>
      <c r="D637" s="3"/>
      <c r="E637" s="3"/>
      <c r="F637" s="3"/>
      <c r="G637" s="3"/>
      <c r="H637" s="3"/>
      <c r="I637" s="55"/>
      <c r="J637" s="55"/>
      <c r="K637" s="55"/>
      <c r="L637" s="3"/>
      <c r="M637" s="3"/>
      <c r="N637" s="3"/>
      <c r="O637" s="3"/>
      <c r="P637" s="3"/>
      <c r="Q637" s="3"/>
      <c r="R637" s="3"/>
      <c r="S637" s="3"/>
      <c r="T637" s="3"/>
      <c r="U637" s="3"/>
      <c r="V637" s="3"/>
      <c r="W637" s="3"/>
      <c r="X637" s="3"/>
      <c r="Y637" s="3"/>
      <c r="Z637" s="3"/>
    </row>
    <row r="638" ht="14.25" customHeight="1">
      <c r="A638" s="3"/>
      <c r="B638" s="3"/>
      <c r="C638" s="3"/>
      <c r="D638" s="3"/>
      <c r="E638" s="3"/>
      <c r="F638" s="3"/>
      <c r="G638" s="3"/>
      <c r="H638" s="3"/>
      <c r="I638" s="55"/>
      <c r="J638" s="55"/>
      <c r="K638" s="55"/>
      <c r="L638" s="3"/>
      <c r="M638" s="3"/>
      <c r="N638" s="3"/>
      <c r="O638" s="3"/>
      <c r="P638" s="3"/>
      <c r="Q638" s="3"/>
      <c r="R638" s="3"/>
      <c r="S638" s="3"/>
      <c r="T638" s="3"/>
      <c r="U638" s="3"/>
      <c r="V638" s="3"/>
      <c r="W638" s="3"/>
      <c r="X638" s="3"/>
      <c r="Y638" s="3"/>
      <c r="Z638" s="3"/>
    </row>
    <row r="639" ht="14.25" customHeight="1">
      <c r="A639" s="3"/>
      <c r="B639" s="3"/>
      <c r="C639" s="3"/>
      <c r="D639" s="3"/>
      <c r="E639" s="3"/>
      <c r="F639" s="3"/>
      <c r="G639" s="3"/>
      <c r="H639" s="3"/>
      <c r="I639" s="55"/>
      <c r="J639" s="55"/>
      <c r="K639" s="55"/>
      <c r="L639" s="3"/>
      <c r="M639" s="3"/>
      <c r="N639" s="3"/>
      <c r="O639" s="3"/>
      <c r="P639" s="3"/>
      <c r="Q639" s="3"/>
      <c r="R639" s="3"/>
      <c r="S639" s="3"/>
      <c r="T639" s="3"/>
      <c r="U639" s="3"/>
      <c r="V639" s="3"/>
      <c r="W639" s="3"/>
      <c r="X639" s="3"/>
      <c r="Y639" s="3"/>
      <c r="Z639" s="3"/>
    </row>
    <row r="640" ht="14.25" customHeight="1">
      <c r="A640" s="3"/>
      <c r="B640" s="3"/>
      <c r="C640" s="3"/>
      <c r="D640" s="3"/>
      <c r="E640" s="3"/>
      <c r="F640" s="3"/>
      <c r="G640" s="3"/>
      <c r="H640" s="3"/>
      <c r="I640" s="55"/>
      <c r="J640" s="55"/>
      <c r="K640" s="55"/>
      <c r="L640" s="3"/>
      <c r="M640" s="3"/>
      <c r="N640" s="3"/>
      <c r="O640" s="3"/>
      <c r="P640" s="3"/>
      <c r="Q640" s="3"/>
      <c r="R640" s="3"/>
      <c r="S640" s="3"/>
      <c r="T640" s="3"/>
      <c r="U640" s="3"/>
      <c r="V640" s="3"/>
      <c r="W640" s="3"/>
      <c r="X640" s="3"/>
      <c r="Y640" s="3"/>
      <c r="Z640" s="3"/>
    </row>
    <row r="641" ht="14.25" customHeight="1">
      <c r="A641" s="3"/>
      <c r="B641" s="3"/>
      <c r="C641" s="3"/>
      <c r="D641" s="3"/>
      <c r="E641" s="3"/>
      <c r="F641" s="3"/>
      <c r="G641" s="3"/>
      <c r="H641" s="3"/>
      <c r="I641" s="55"/>
      <c r="J641" s="55"/>
      <c r="K641" s="55"/>
      <c r="L641" s="3"/>
      <c r="M641" s="3"/>
      <c r="N641" s="3"/>
      <c r="O641" s="3"/>
      <c r="P641" s="3"/>
      <c r="Q641" s="3"/>
      <c r="R641" s="3"/>
      <c r="S641" s="3"/>
      <c r="T641" s="3"/>
      <c r="U641" s="3"/>
      <c r="V641" s="3"/>
      <c r="W641" s="3"/>
      <c r="X641" s="3"/>
      <c r="Y641" s="3"/>
      <c r="Z641" s="3"/>
    </row>
    <row r="642" ht="14.25" customHeight="1">
      <c r="A642" s="3"/>
      <c r="B642" s="3"/>
      <c r="C642" s="3"/>
      <c r="D642" s="3"/>
      <c r="E642" s="3"/>
      <c r="F642" s="3"/>
      <c r="G642" s="3"/>
      <c r="H642" s="3"/>
      <c r="I642" s="55"/>
      <c r="J642" s="55"/>
      <c r="K642" s="55"/>
      <c r="L642" s="3"/>
      <c r="M642" s="3"/>
      <c r="N642" s="3"/>
      <c r="O642" s="3"/>
      <c r="P642" s="3"/>
      <c r="Q642" s="3"/>
      <c r="R642" s="3"/>
      <c r="S642" s="3"/>
      <c r="T642" s="3"/>
      <c r="U642" s="3"/>
      <c r="V642" s="3"/>
      <c r="W642" s="3"/>
      <c r="X642" s="3"/>
      <c r="Y642" s="3"/>
      <c r="Z642" s="3"/>
    </row>
    <row r="643" ht="14.25" customHeight="1">
      <c r="A643" s="3"/>
      <c r="B643" s="3"/>
      <c r="C643" s="3"/>
      <c r="D643" s="3"/>
      <c r="E643" s="3"/>
      <c r="F643" s="3"/>
      <c r="G643" s="3"/>
      <c r="H643" s="3"/>
      <c r="I643" s="55"/>
      <c r="J643" s="55"/>
      <c r="K643" s="55"/>
      <c r="L643" s="3"/>
      <c r="M643" s="3"/>
      <c r="N643" s="3"/>
      <c r="O643" s="3"/>
      <c r="P643" s="3"/>
      <c r="Q643" s="3"/>
      <c r="R643" s="3"/>
      <c r="S643" s="3"/>
      <c r="T643" s="3"/>
      <c r="U643" s="3"/>
      <c r="V643" s="3"/>
      <c r="W643" s="3"/>
      <c r="X643" s="3"/>
      <c r="Y643" s="3"/>
      <c r="Z643" s="3"/>
    </row>
    <row r="644" ht="14.25" customHeight="1">
      <c r="A644" s="3"/>
      <c r="B644" s="3"/>
      <c r="C644" s="3"/>
      <c r="D644" s="3"/>
      <c r="E644" s="3"/>
      <c r="F644" s="3"/>
      <c r="G644" s="3"/>
      <c r="H644" s="3"/>
      <c r="I644" s="55"/>
      <c r="J644" s="55"/>
      <c r="K644" s="55"/>
      <c r="L644" s="3"/>
      <c r="M644" s="3"/>
      <c r="N644" s="3"/>
      <c r="O644" s="3"/>
      <c r="P644" s="3"/>
      <c r="Q644" s="3"/>
      <c r="R644" s="3"/>
      <c r="S644" s="3"/>
      <c r="T644" s="3"/>
      <c r="U644" s="3"/>
      <c r="V644" s="3"/>
      <c r="W644" s="3"/>
      <c r="X644" s="3"/>
      <c r="Y644" s="3"/>
      <c r="Z644" s="3"/>
    </row>
    <row r="645" ht="14.25" customHeight="1">
      <c r="A645" s="3"/>
      <c r="B645" s="3"/>
      <c r="C645" s="3"/>
      <c r="D645" s="3"/>
      <c r="E645" s="3"/>
      <c r="F645" s="3"/>
      <c r="G645" s="3"/>
      <c r="H645" s="3"/>
      <c r="I645" s="55"/>
      <c r="J645" s="55"/>
      <c r="K645" s="55"/>
      <c r="L645" s="3"/>
      <c r="M645" s="3"/>
      <c r="N645" s="3"/>
      <c r="O645" s="3"/>
      <c r="P645" s="3"/>
      <c r="Q645" s="3"/>
      <c r="R645" s="3"/>
      <c r="S645" s="3"/>
      <c r="T645" s="3"/>
      <c r="U645" s="3"/>
      <c r="V645" s="3"/>
      <c r="W645" s="3"/>
      <c r="X645" s="3"/>
      <c r="Y645" s="3"/>
      <c r="Z645" s="3"/>
    </row>
    <row r="646" ht="14.25" customHeight="1">
      <c r="A646" s="3"/>
      <c r="B646" s="3"/>
      <c r="C646" s="3"/>
      <c r="D646" s="3"/>
      <c r="E646" s="3"/>
      <c r="F646" s="3"/>
      <c r="G646" s="3"/>
      <c r="H646" s="3"/>
      <c r="I646" s="55"/>
      <c r="J646" s="55"/>
      <c r="K646" s="55"/>
      <c r="L646" s="3"/>
      <c r="M646" s="3"/>
      <c r="N646" s="3"/>
      <c r="O646" s="3"/>
      <c r="P646" s="3"/>
      <c r="Q646" s="3"/>
      <c r="R646" s="3"/>
      <c r="S646" s="3"/>
      <c r="T646" s="3"/>
      <c r="U646" s="3"/>
      <c r="V646" s="3"/>
      <c r="W646" s="3"/>
      <c r="X646" s="3"/>
      <c r="Y646" s="3"/>
      <c r="Z646" s="3"/>
    </row>
    <row r="647" ht="14.25" customHeight="1">
      <c r="A647" s="3"/>
      <c r="B647" s="3"/>
      <c r="C647" s="3"/>
      <c r="D647" s="3"/>
      <c r="E647" s="3"/>
      <c r="F647" s="3"/>
      <c r="G647" s="3"/>
      <c r="H647" s="3"/>
      <c r="I647" s="55"/>
      <c r="J647" s="55"/>
      <c r="K647" s="55"/>
      <c r="L647" s="3"/>
      <c r="M647" s="3"/>
      <c r="N647" s="3"/>
      <c r="O647" s="3"/>
      <c r="P647" s="3"/>
      <c r="Q647" s="3"/>
      <c r="R647" s="3"/>
      <c r="S647" s="3"/>
      <c r="T647" s="3"/>
      <c r="U647" s="3"/>
      <c r="V647" s="3"/>
      <c r="W647" s="3"/>
      <c r="X647" s="3"/>
      <c r="Y647" s="3"/>
      <c r="Z647" s="3"/>
    </row>
    <row r="648" ht="14.25" customHeight="1">
      <c r="A648" s="3"/>
      <c r="B648" s="3"/>
      <c r="C648" s="3"/>
      <c r="D648" s="3"/>
      <c r="E648" s="3"/>
      <c r="F648" s="3"/>
      <c r="G648" s="3"/>
      <c r="H648" s="3"/>
      <c r="I648" s="55"/>
      <c r="J648" s="55"/>
      <c r="K648" s="55"/>
      <c r="L648" s="3"/>
      <c r="M648" s="3"/>
      <c r="N648" s="3"/>
      <c r="O648" s="3"/>
      <c r="P648" s="3"/>
      <c r="Q648" s="3"/>
      <c r="R648" s="3"/>
      <c r="S648" s="3"/>
      <c r="T648" s="3"/>
      <c r="U648" s="3"/>
      <c r="V648" s="3"/>
      <c r="W648" s="3"/>
      <c r="X648" s="3"/>
      <c r="Y648" s="3"/>
      <c r="Z648" s="3"/>
    </row>
    <row r="649" ht="14.25" customHeight="1">
      <c r="A649" s="3"/>
      <c r="B649" s="3"/>
      <c r="C649" s="3"/>
      <c r="D649" s="3"/>
      <c r="E649" s="3"/>
      <c r="F649" s="3"/>
      <c r="G649" s="3"/>
      <c r="H649" s="3"/>
      <c r="I649" s="55"/>
      <c r="J649" s="55"/>
      <c r="K649" s="55"/>
      <c r="L649" s="3"/>
      <c r="M649" s="3"/>
      <c r="N649" s="3"/>
      <c r="O649" s="3"/>
      <c r="P649" s="3"/>
      <c r="Q649" s="3"/>
      <c r="R649" s="3"/>
      <c r="S649" s="3"/>
      <c r="T649" s="3"/>
      <c r="U649" s="3"/>
      <c r="V649" s="3"/>
      <c r="W649" s="3"/>
      <c r="X649" s="3"/>
      <c r="Y649" s="3"/>
      <c r="Z649" s="3"/>
    </row>
    <row r="650" ht="14.25" customHeight="1">
      <c r="A650" s="3"/>
      <c r="B650" s="3"/>
      <c r="C650" s="3"/>
      <c r="D650" s="3"/>
      <c r="E650" s="3"/>
      <c r="F650" s="3"/>
      <c r="G650" s="3"/>
      <c r="H650" s="3"/>
      <c r="I650" s="55"/>
      <c r="J650" s="55"/>
      <c r="K650" s="55"/>
      <c r="L650" s="3"/>
      <c r="M650" s="3"/>
      <c r="N650" s="3"/>
      <c r="O650" s="3"/>
      <c r="P650" s="3"/>
      <c r="Q650" s="3"/>
      <c r="R650" s="3"/>
      <c r="S650" s="3"/>
      <c r="T650" s="3"/>
      <c r="U650" s="3"/>
      <c r="V650" s="3"/>
      <c r="W650" s="3"/>
      <c r="X650" s="3"/>
      <c r="Y650" s="3"/>
      <c r="Z650" s="3"/>
    </row>
    <row r="651" ht="14.25" customHeight="1">
      <c r="A651" s="3"/>
      <c r="B651" s="3"/>
      <c r="C651" s="3"/>
      <c r="D651" s="3"/>
      <c r="E651" s="3"/>
      <c r="F651" s="3"/>
      <c r="G651" s="3"/>
      <c r="H651" s="3"/>
      <c r="I651" s="55"/>
      <c r="J651" s="55"/>
      <c r="K651" s="55"/>
      <c r="L651" s="3"/>
      <c r="M651" s="3"/>
      <c r="N651" s="3"/>
      <c r="O651" s="3"/>
      <c r="P651" s="3"/>
      <c r="Q651" s="3"/>
      <c r="R651" s="3"/>
      <c r="S651" s="3"/>
      <c r="T651" s="3"/>
      <c r="U651" s="3"/>
      <c r="V651" s="3"/>
      <c r="W651" s="3"/>
      <c r="X651" s="3"/>
      <c r="Y651" s="3"/>
      <c r="Z651" s="3"/>
    </row>
    <row r="652" ht="14.25" customHeight="1">
      <c r="A652" s="3"/>
      <c r="B652" s="3"/>
      <c r="C652" s="3"/>
      <c r="D652" s="3"/>
      <c r="E652" s="3"/>
      <c r="F652" s="3"/>
      <c r="G652" s="3"/>
      <c r="H652" s="3"/>
      <c r="I652" s="55"/>
      <c r="J652" s="55"/>
      <c r="K652" s="55"/>
      <c r="L652" s="3"/>
      <c r="M652" s="3"/>
      <c r="N652" s="3"/>
      <c r="O652" s="3"/>
      <c r="P652" s="3"/>
      <c r="Q652" s="3"/>
      <c r="R652" s="3"/>
      <c r="S652" s="3"/>
      <c r="T652" s="3"/>
      <c r="U652" s="3"/>
      <c r="V652" s="3"/>
      <c r="W652" s="3"/>
      <c r="X652" s="3"/>
      <c r="Y652" s="3"/>
      <c r="Z652" s="3"/>
    </row>
    <row r="653" ht="14.25" customHeight="1">
      <c r="A653" s="3"/>
      <c r="B653" s="3"/>
      <c r="C653" s="3"/>
      <c r="D653" s="3"/>
      <c r="E653" s="3"/>
      <c r="F653" s="3"/>
      <c r="G653" s="3"/>
      <c r="H653" s="3"/>
      <c r="I653" s="55"/>
      <c r="J653" s="55"/>
      <c r="K653" s="55"/>
      <c r="L653" s="3"/>
      <c r="M653" s="3"/>
      <c r="N653" s="3"/>
      <c r="O653" s="3"/>
      <c r="P653" s="3"/>
      <c r="Q653" s="3"/>
      <c r="R653" s="3"/>
      <c r="S653" s="3"/>
      <c r="T653" s="3"/>
      <c r="U653" s="3"/>
      <c r="V653" s="3"/>
      <c r="W653" s="3"/>
      <c r="X653" s="3"/>
      <c r="Y653" s="3"/>
      <c r="Z653" s="3"/>
    </row>
    <row r="654" ht="14.25" customHeight="1">
      <c r="A654" s="3"/>
      <c r="B654" s="3"/>
      <c r="C654" s="3"/>
      <c r="D654" s="3"/>
      <c r="E654" s="3"/>
      <c r="F654" s="3"/>
      <c r="G654" s="3"/>
      <c r="H654" s="3"/>
      <c r="I654" s="55"/>
      <c r="J654" s="55"/>
      <c r="K654" s="55"/>
      <c r="L654" s="3"/>
      <c r="M654" s="3"/>
      <c r="N654" s="3"/>
      <c r="O654" s="3"/>
      <c r="P654" s="3"/>
      <c r="Q654" s="3"/>
      <c r="R654" s="3"/>
      <c r="S654" s="3"/>
      <c r="T654" s="3"/>
      <c r="U654" s="3"/>
      <c r="V654" s="3"/>
      <c r="W654" s="3"/>
      <c r="X654" s="3"/>
      <c r="Y654" s="3"/>
      <c r="Z654" s="3"/>
    </row>
    <row r="655" ht="14.25" customHeight="1">
      <c r="A655" s="3"/>
      <c r="B655" s="3"/>
      <c r="C655" s="3"/>
      <c r="D655" s="3"/>
      <c r="E655" s="3"/>
      <c r="F655" s="3"/>
      <c r="G655" s="3"/>
      <c r="H655" s="3"/>
      <c r="I655" s="55"/>
      <c r="J655" s="55"/>
      <c r="K655" s="55"/>
      <c r="L655" s="3"/>
      <c r="M655" s="3"/>
      <c r="N655" s="3"/>
      <c r="O655" s="3"/>
      <c r="P655" s="3"/>
      <c r="Q655" s="3"/>
      <c r="R655" s="3"/>
      <c r="S655" s="3"/>
      <c r="T655" s="3"/>
      <c r="U655" s="3"/>
      <c r="V655" s="3"/>
      <c r="W655" s="3"/>
      <c r="X655" s="3"/>
      <c r="Y655" s="3"/>
      <c r="Z655" s="3"/>
    </row>
    <row r="656" ht="14.25" customHeight="1">
      <c r="A656" s="3"/>
      <c r="B656" s="3"/>
      <c r="C656" s="3"/>
      <c r="D656" s="3"/>
      <c r="E656" s="3"/>
      <c r="F656" s="3"/>
      <c r="G656" s="3"/>
      <c r="H656" s="3"/>
      <c r="I656" s="55"/>
      <c r="J656" s="55"/>
      <c r="K656" s="55"/>
      <c r="L656" s="3"/>
      <c r="M656" s="3"/>
      <c r="N656" s="3"/>
      <c r="O656" s="3"/>
      <c r="P656" s="3"/>
      <c r="Q656" s="3"/>
      <c r="R656" s="3"/>
      <c r="S656" s="3"/>
      <c r="T656" s="3"/>
      <c r="U656" s="3"/>
      <c r="V656" s="3"/>
      <c r="W656" s="3"/>
      <c r="X656" s="3"/>
      <c r="Y656" s="3"/>
      <c r="Z656" s="3"/>
    </row>
    <row r="657" ht="14.25" customHeight="1">
      <c r="A657" s="3"/>
      <c r="B657" s="3"/>
      <c r="C657" s="3"/>
      <c r="D657" s="3"/>
      <c r="E657" s="3"/>
      <c r="F657" s="3"/>
      <c r="G657" s="3"/>
      <c r="H657" s="3"/>
      <c r="I657" s="55"/>
      <c r="J657" s="55"/>
      <c r="K657" s="55"/>
      <c r="L657" s="3"/>
      <c r="M657" s="3"/>
      <c r="N657" s="3"/>
      <c r="O657" s="3"/>
      <c r="P657" s="3"/>
      <c r="Q657" s="3"/>
      <c r="R657" s="3"/>
      <c r="S657" s="3"/>
      <c r="T657" s="3"/>
      <c r="U657" s="3"/>
      <c r="V657" s="3"/>
      <c r="W657" s="3"/>
      <c r="X657" s="3"/>
      <c r="Y657" s="3"/>
      <c r="Z657" s="3"/>
    </row>
    <row r="658" ht="14.25" customHeight="1">
      <c r="A658" s="3"/>
      <c r="B658" s="3"/>
      <c r="C658" s="3"/>
      <c r="D658" s="3"/>
      <c r="E658" s="3"/>
      <c r="F658" s="3"/>
      <c r="G658" s="3"/>
      <c r="H658" s="3"/>
      <c r="I658" s="55"/>
      <c r="J658" s="55"/>
      <c r="K658" s="55"/>
      <c r="L658" s="3"/>
      <c r="M658" s="3"/>
      <c r="N658" s="3"/>
      <c r="O658" s="3"/>
      <c r="P658" s="3"/>
      <c r="Q658" s="3"/>
      <c r="R658" s="3"/>
      <c r="S658" s="3"/>
      <c r="T658" s="3"/>
      <c r="U658" s="3"/>
      <c r="V658" s="3"/>
      <c r="W658" s="3"/>
      <c r="X658" s="3"/>
      <c r="Y658" s="3"/>
      <c r="Z658" s="3"/>
    </row>
    <row r="659" ht="14.25" customHeight="1">
      <c r="A659" s="3"/>
      <c r="B659" s="3"/>
      <c r="C659" s="3"/>
      <c r="D659" s="3"/>
      <c r="E659" s="3"/>
      <c r="F659" s="3"/>
      <c r="G659" s="3"/>
      <c r="H659" s="3"/>
      <c r="I659" s="55"/>
      <c r="J659" s="55"/>
      <c r="K659" s="55"/>
      <c r="L659" s="3"/>
      <c r="M659" s="3"/>
      <c r="N659" s="3"/>
      <c r="O659" s="3"/>
      <c r="P659" s="3"/>
      <c r="Q659" s="3"/>
      <c r="R659" s="3"/>
      <c r="S659" s="3"/>
      <c r="T659" s="3"/>
      <c r="U659" s="3"/>
      <c r="V659" s="3"/>
      <c r="W659" s="3"/>
      <c r="X659" s="3"/>
      <c r="Y659" s="3"/>
      <c r="Z659" s="3"/>
    </row>
    <row r="660" ht="14.25" customHeight="1">
      <c r="A660" s="3"/>
      <c r="B660" s="3"/>
      <c r="C660" s="3"/>
      <c r="D660" s="3"/>
      <c r="E660" s="3"/>
      <c r="F660" s="3"/>
      <c r="G660" s="3"/>
      <c r="H660" s="3"/>
      <c r="I660" s="55"/>
      <c r="J660" s="55"/>
      <c r="K660" s="55"/>
      <c r="L660" s="3"/>
      <c r="M660" s="3"/>
      <c r="N660" s="3"/>
      <c r="O660" s="3"/>
      <c r="P660" s="3"/>
      <c r="Q660" s="3"/>
      <c r="R660" s="3"/>
      <c r="S660" s="3"/>
      <c r="T660" s="3"/>
      <c r="U660" s="3"/>
      <c r="V660" s="3"/>
      <c r="W660" s="3"/>
      <c r="X660" s="3"/>
      <c r="Y660" s="3"/>
      <c r="Z660" s="3"/>
    </row>
    <row r="661" ht="14.25" customHeight="1">
      <c r="A661" s="3"/>
      <c r="B661" s="3"/>
      <c r="C661" s="3"/>
      <c r="D661" s="3"/>
      <c r="E661" s="3"/>
      <c r="F661" s="3"/>
      <c r="G661" s="3"/>
      <c r="H661" s="3"/>
      <c r="I661" s="55"/>
      <c r="J661" s="55"/>
      <c r="K661" s="55"/>
      <c r="L661" s="3"/>
      <c r="M661" s="3"/>
      <c r="N661" s="3"/>
      <c r="O661" s="3"/>
      <c r="P661" s="3"/>
      <c r="Q661" s="3"/>
      <c r="R661" s="3"/>
      <c r="S661" s="3"/>
      <c r="T661" s="3"/>
      <c r="U661" s="3"/>
      <c r="V661" s="3"/>
      <c r="W661" s="3"/>
      <c r="X661" s="3"/>
      <c r="Y661" s="3"/>
      <c r="Z661" s="3"/>
    </row>
    <row r="662" ht="14.25" customHeight="1">
      <c r="A662" s="3"/>
      <c r="B662" s="3"/>
      <c r="C662" s="3"/>
      <c r="D662" s="3"/>
      <c r="E662" s="3"/>
      <c r="F662" s="3"/>
      <c r="G662" s="3"/>
      <c r="H662" s="3"/>
      <c r="I662" s="55"/>
      <c r="J662" s="55"/>
      <c r="K662" s="55"/>
      <c r="L662" s="3"/>
      <c r="M662" s="3"/>
      <c r="N662" s="3"/>
      <c r="O662" s="3"/>
      <c r="P662" s="3"/>
      <c r="Q662" s="3"/>
      <c r="R662" s="3"/>
      <c r="S662" s="3"/>
      <c r="T662" s="3"/>
      <c r="U662" s="3"/>
      <c r="V662" s="3"/>
      <c r="W662" s="3"/>
      <c r="X662" s="3"/>
      <c r="Y662" s="3"/>
      <c r="Z662" s="3"/>
    </row>
    <row r="663" ht="14.25" customHeight="1">
      <c r="A663" s="3"/>
      <c r="B663" s="3"/>
      <c r="C663" s="3"/>
      <c r="D663" s="3"/>
      <c r="E663" s="3"/>
      <c r="F663" s="3"/>
      <c r="G663" s="3"/>
      <c r="H663" s="3"/>
      <c r="I663" s="55"/>
      <c r="J663" s="55"/>
      <c r="K663" s="55"/>
      <c r="L663" s="3"/>
      <c r="M663" s="3"/>
      <c r="N663" s="3"/>
      <c r="O663" s="3"/>
      <c r="P663" s="3"/>
      <c r="Q663" s="3"/>
      <c r="R663" s="3"/>
      <c r="S663" s="3"/>
      <c r="T663" s="3"/>
      <c r="U663" s="3"/>
      <c r="V663" s="3"/>
      <c r="W663" s="3"/>
      <c r="X663" s="3"/>
      <c r="Y663" s="3"/>
      <c r="Z663" s="3"/>
    </row>
    <row r="664" ht="14.25" customHeight="1">
      <c r="A664" s="3"/>
      <c r="B664" s="3"/>
      <c r="C664" s="3"/>
      <c r="D664" s="3"/>
      <c r="E664" s="3"/>
      <c r="F664" s="3"/>
      <c r="G664" s="3"/>
      <c r="H664" s="3"/>
      <c r="I664" s="55"/>
      <c r="J664" s="55"/>
      <c r="K664" s="55"/>
      <c r="L664" s="3"/>
      <c r="M664" s="3"/>
      <c r="N664" s="3"/>
      <c r="O664" s="3"/>
      <c r="P664" s="3"/>
      <c r="Q664" s="3"/>
      <c r="R664" s="3"/>
      <c r="S664" s="3"/>
      <c r="T664" s="3"/>
      <c r="U664" s="3"/>
      <c r="V664" s="3"/>
      <c r="W664" s="3"/>
      <c r="X664" s="3"/>
      <c r="Y664" s="3"/>
      <c r="Z664" s="3"/>
    </row>
    <row r="665" ht="14.25" customHeight="1">
      <c r="A665" s="3"/>
      <c r="B665" s="3"/>
      <c r="C665" s="3"/>
      <c r="D665" s="3"/>
      <c r="E665" s="3"/>
      <c r="F665" s="3"/>
      <c r="G665" s="3"/>
      <c r="H665" s="3"/>
      <c r="I665" s="55"/>
      <c r="J665" s="55"/>
      <c r="K665" s="55"/>
      <c r="L665" s="3"/>
      <c r="M665" s="3"/>
      <c r="N665" s="3"/>
      <c r="O665" s="3"/>
      <c r="P665" s="3"/>
      <c r="Q665" s="3"/>
      <c r="R665" s="3"/>
      <c r="S665" s="3"/>
      <c r="T665" s="3"/>
      <c r="U665" s="3"/>
      <c r="V665" s="3"/>
      <c r="W665" s="3"/>
      <c r="X665" s="3"/>
      <c r="Y665" s="3"/>
      <c r="Z665" s="3"/>
    </row>
    <row r="666" ht="14.25" customHeight="1">
      <c r="A666" s="3"/>
      <c r="B666" s="3"/>
      <c r="C666" s="3"/>
      <c r="D666" s="3"/>
      <c r="E666" s="3"/>
      <c r="F666" s="3"/>
      <c r="G666" s="3"/>
      <c r="H666" s="3"/>
      <c r="I666" s="55"/>
      <c r="J666" s="55"/>
      <c r="K666" s="55"/>
      <c r="L666" s="3"/>
      <c r="M666" s="3"/>
      <c r="N666" s="3"/>
      <c r="O666" s="3"/>
      <c r="P666" s="3"/>
      <c r="Q666" s="3"/>
      <c r="R666" s="3"/>
      <c r="S666" s="3"/>
      <c r="T666" s="3"/>
      <c r="U666" s="3"/>
      <c r="V666" s="3"/>
      <c r="W666" s="3"/>
      <c r="X666" s="3"/>
      <c r="Y666" s="3"/>
      <c r="Z666" s="3"/>
    </row>
    <row r="667" ht="14.25" customHeight="1">
      <c r="A667" s="3"/>
      <c r="B667" s="3"/>
      <c r="C667" s="3"/>
      <c r="D667" s="3"/>
      <c r="E667" s="3"/>
      <c r="F667" s="3"/>
      <c r="G667" s="3"/>
      <c r="H667" s="3"/>
      <c r="I667" s="55"/>
      <c r="J667" s="55"/>
      <c r="K667" s="55"/>
      <c r="L667" s="3"/>
      <c r="M667" s="3"/>
      <c r="N667" s="3"/>
      <c r="O667" s="3"/>
      <c r="P667" s="3"/>
      <c r="Q667" s="3"/>
      <c r="R667" s="3"/>
      <c r="S667" s="3"/>
      <c r="T667" s="3"/>
      <c r="U667" s="3"/>
      <c r="V667" s="3"/>
      <c r="W667" s="3"/>
      <c r="X667" s="3"/>
      <c r="Y667" s="3"/>
      <c r="Z667" s="3"/>
    </row>
    <row r="668" ht="14.25" customHeight="1">
      <c r="A668" s="3"/>
      <c r="B668" s="3"/>
      <c r="C668" s="3"/>
      <c r="D668" s="3"/>
      <c r="E668" s="3"/>
      <c r="F668" s="3"/>
      <c r="G668" s="3"/>
      <c r="H668" s="3"/>
      <c r="I668" s="55"/>
      <c r="J668" s="55"/>
      <c r="K668" s="55"/>
      <c r="L668" s="3"/>
      <c r="M668" s="3"/>
      <c r="N668" s="3"/>
      <c r="O668" s="3"/>
      <c r="P668" s="3"/>
      <c r="Q668" s="3"/>
      <c r="R668" s="3"/>
      <c r="S668" s="3"/>
      <c r="T668" s="3"/>
      <c r="U668" s="3"/>
      <c r="V668" s="3"/>
      <c r="W668" s="3"/>
      <c r="X668" s="3"/>
      <c r="Y668" s="3"/>
      <c r="Z668" s="3"/>
    </row>
    <row r="669" ht="14.25" customHeight="1">
      <c r="A669" s="3"/>
      <c r="B669" s="3"/>
      <c r="C669" s="3"/>
      <c r="D669" s="3"/>
      <c r="E669" s="3"/>
      <c r="F669" s="3"/>
      <c r="G669" s="3"/>
      <c r="H669" s="3"/>
      <c r="I669" s="55"/>
      <c r="J669" s="55"/>
      <c r="K669" s="55"/>
      <c r="L669" s="3"/>
      <c r="M669" s="3"/>
      <c r="N669" s="3"/>
      <c r="O669" s="3"/>
      <c r="P669" s="3"/>
      <c r="Q669" s="3"/>
      <c r="R669" s="3"/>
      <c r="S669" s="3"/>
      <c r="T669" s="3"/>
      <c r="U669" s="3"/>
      <c r="V669" s="3"/>
      <c r="W669" s="3"/>
      <c r="X669" s="3"/>
      <c r="Y669" s="3"/>
      <c r="Z669" s="3"/>
    </row>
    <row r="670" ht="14.25" customHeight="1">
      <c r="A670" s="3"/>
      <c r="B670" s="3"/>
      <c r="C670" s="3"/>
      <c r="D670" s="3"/>
      <c r="E670" s="3"/>
      <c r="F670" s="3"/>
      <c r="G670" s="3"/>
      <c r="H670" s="3"/>
      <c r="I670" s="55"/>
      <c r="J670" s="55"/>
      <c r="K670" s="55"/>
      <c r="L670" s="3"/>
      <c r="M670" s="3"/>
      <c r="N670" s="3"/>
      <c r="O670" s="3"/>
      <c r="P670" s="3"/>
      <c r="Q670" s="3"/>
      <c r="R670" s="3"/>
      <c r="S670" s="3"/>
      <c r="T670" s="3"/>
      <c r="U670" s="3"/>
      <c r="V670" s="3"/>
      <c r="W670" s="3"/>
      <c r="X670" s="3"/>
      <c r="Y670" s="3"/>
      <c r="Z670" s="3"/>
    </row>
    <row r="671" ht="14.25" customHeight="1">
      <c r="A671" s="3"/>
      <c r="B671" s="3"/>
      <c r="C671" s="3"/>
      <c r="D671" s="3"/>
      <c r="E671" s="3"/>
      <c r="F671" s="3"/>
      <c r="G671" s="3"/>
      <c r="H671" s="3"/>
      <c r="I671" s="55"/>
      <c r="J671" s="55"/>
      <c r="K671" s="55"/>
      <c r="L671" s="3"/>
      <c r="M671" s="3"/>
      <c r="N671" s="3"/>
      <c r="O671" s="3"/>
      <c r="P671" s="3"/>
      <c r="Q671" s="3"/>
      <c r="R671" s="3"/>
      <c r="S671" s="3"/>
      <c r="T671" s="3"/>
      <c r="U671" s="3"/>
      <c r="V671" s="3"/>
      <c r="W671" s="3"/>
      <c r="X671" s="3"/>
      <c r="Y671" s="3"/>
      <c r="Z671" s="3"/>
    </row>
    <row r="672" ht="14.25" customHeight="1">
      <c r="A672" s="3"/>
      <c r="B672" s="3"/>
      <c r="C672" s="3"/>
      <c r="D672" s="3"/>
      <c r="E672" s="3"/>
      <c r="F672" s="3"/>
      <c r="G672" s="3"/>
      <c r="H672" s="3"/>
      <c r="I672" s="55"/>
      <c r="J672" s="55"/>
      <c r="K672" s="55"/>
      <c r="L672" s="3"/>
      <c r="M672" s="3"/>
      <c r="N672" s="3"/>
      <c r="O672" s="3"/>
      <c r="P672" s="3"/>
      <c r="Q672" s="3"/>
      <c r="R672" s="3"/>
      <c r="S672" s="3"/>
      <c r="T672" s="3"/>
      <c r="U672" s="3"/>
      <c r="V672" s="3"/>
      <c r="W672" s="3"/>
      <c r="X672" s="3"/>
      <c r="Y672" s="3"/>
      <c r="Z672" s="3"/>
    </row>
    <row r="673" ht="14.25" customHeight="1">
      <c r="A673" s="3"/>
      <c r="B673" s="3"/>
      <c r="C673" s="3"/>
      <c r="D673" s="3"/>
      <c r="E673" s="3"/>
      <c r="F673" s="3"/>
      <c r="G673" s="3"/>
      <c r="H673" s="3"/>
      <c r="I673" s="55"/>
      <c r="J673" s="55"/>
      <c r="K673" s="55"/>
      <c r="L673" s="3"/>
      <c r="M673" s="3"/>
      <c r="N673" s="3"/>
      <c r="O673" s="3"/>
      <c r="P673" s="3"/>
      <c r="Q673" s="3"/>
      <c r="R673" s="3"/>
      <c r="S673" s="3"/>
      <c r="T673" s="3"/>
      <c r="U673" s="3"/>
      <c r="V673" s="3"/>
      <c r="W673" s="3"/>
      <c r="X673" s="3"/>
      <c r="Y673" s="3"/>
      <c r="Z673" s="3"/>
    </row>
    <row r="674" ht="14.25" customHeight="1">
      <c r="A674" s="3"/>
      <c r="B674" s="3"/>
      <c r="C674" s="3"/>
      <c r="D674" s="3"/>
      <c r="E674" s="3"/>
      <c r="F674" s="3"/>
      <c r="G674" s="3"/>
      <c r="H674" s="3"/>
      <c r="I674" s="55"/>
      <c r="J674" s="55"/>
      <c r="K674" s="55"/>
      <c r="L674" s="3"/>
      <c r="M674" s="3"/>
      <c r="N674" s="3"/>
      <c r="O674" s="3"/>
      <c r="P674" s="3"/>
      <c r="Q674" s="3"/>
      <c r="R674" s="3"/>
      <c r="S674" s="3"/>
      <c r="T674" s="3"/>
      <c r="U674" s="3"/>
      <c r="V674" s="3"/>
      <c r="W674" s="3"/>
      <c r="X674" s="3"/>
      <c r="Y674" s="3"/>
      <c r="Z674" s="3"/>
    </row>
    <row r="675" ht="14.25" customHeight="1">
      <c r="A675" s="3"/>
      <c r="B675" s="3"/>
      <c r="C675" s="3"/>
      <c r="D675" s="3"/>
      <c r="E675" s="3"/>
      <c r="F675" s="3"/>
      <c r="G675" s="3"/>
      <c r="H675" s="3"/>
      <c r="I675" s="55"/>
      <c r="J675" s="55"/>
      <c r="K675" s="55"/>
      <c r="L675" s="3"/>
      <c r="M675" s="3"/>
      <c r="N675" s="3"/>
      <c r="O675" s="3"/>
      <c r="P675" s="3"/>
      <c r="Q675" s="3"/>
      <c r="R675" s="3"/>
      <c r="S675" s="3"/>
      <c r="T675" s="3"/>
      <c r="U675" s="3"/>
      <c r="V675" s="3"/>
      <c r="W675" s="3"/>
      <c r="X675" s="3"/>
      <c r="Y675" s="3"/>
      <c r="Z675" s="3"/>
    </row>
    <row r="676" ht="14.25" customHeight="1">
      <c r="A676" s="3"/>
      <c r="B676" s="3"/>
      <c r="C676" s="3"/>
      <c r="D676" s="3"/>
      <c r="E676" s="3"/>
      <c r="F676" s="3"/>
      <c r="G676" s="3"/>
      <c r="H676" s="3"/>
      <c r="I676" s="55"/>
      <c r="J676" s="55"/>
      <c r="K676" s="55"/>
      <c r="L676" s="3"/>
      <c r="M676" s="3"/>
      <c r="N676" s="3"/>
      <c r="O676" s="3"/>
      <c r="P676" s="3"/>
      <c r="Q676" s="3"/>
      <c r="R676" s="3"/>
      <c r="S676" s="3"/>
      <c r="T676" s="3"/>
      <c r="U676" s="3"/>
      <c r="V676" s="3"/>
      <c r="W676" s="3"/>
      <c r="X676" s="3"/>
      <c r="Y676" s="3"/>
      <c r="Z676" s="3"/>
    </row>
    <row r="677" ht="14.25" customHeight="1">
      <c r="A677" s="3"/>
      <c r="B677" s="3"/>
      <c r="C677" s="3"/>
      <c r="D677" s="3"/>
      <c r="E677" s="3"/>
      <c r="F677" s="3"/>
      <c r="G677" s="3"/>
      <c r="H677" s="3"/>
      <c r="I677" s="55"/>
      <c r="J677" s="55"/>
      <c r="K677" s="55"/>
      <c r="L677" s="3"/>
      <c r="M677" s="3"/>
      <c r="N677" s="3"/>
      <c r="O677" s="3"/>
      <c r="P677" s="3"/>
      <c r="Q677" s="3"/>
      <c r="R677" s="3"/>
      <c r="S677" s="3"/>
      <c r="T677" s="3"/>
      <c r="U677" s="3"/>
      <c r="V677" s="3"/>
      <c r="W677" s="3"/>
      <c r="X677" s="3"/>
      <c r="Y677" s="3"/>
      <c r="Z677" s="3"/>
    </row>
    <row r="678" ht="14.25" customHeight="1">
      <c r="A678" s="3"/>
      <c r="B678" s="3"/>
      <c r="C678" s="3"/>
      <c r="D678" s="3"/>
      <c r="E678" s="3"/>
      <c r="F678" s="3"/>
      <c r="G678" s="3"/>
      <c r="H678" s="3"/>
      <c r="I678" s="55"/>
      <c r="J678" s="55"/>
      <c r="K678" s="55"/>
      <c r="L678" s="3"/>
      <c r="M678" s="3"/>
      <c r="N678" s="3"/>
      <c r="O678" s="3"/>
      <c r="P678" s="3"/>
      <c r="Q678" s="3"/>
      <c r="R678" s="3"/>
      <c r="S678" s="3"/>
      <c r="T678" s="3"/>
      <c r="U678" s="3"/>
      <c r="V678" s="3"/>
      <c r="W678" s="3"/>
      <c r="X678" s="3"/>
      <c r="Y678" s="3"/>
      <c r="Z678" s="3"/>
    </row>
    <row r="679" ht="14.25" customHeight="1">
      <c r="A679" s="3"/>
      <c r="B679" s="3"/>
      <c r="C679" s="3"/>
      <c r="D679" s="3"/>
      <c r="E679" s="3"/>
      <c r="F679" s="3"/>
      <c r="G679" s="3"/>
      <c r="H679" s="3"/>
      <c r="I679" s="55"/>
      <c r="J679" s="55"/>
      <c r="K679" s="55"/>
      <c r="L679" s="3"/>
      <c r="M679" s="3"/>
      <c r="N679" s="3"/>
      <c r="O679" s="3"/>
      <c r="P679" s="3"/>
      <c r="Q679" s="3"/>
      <c r="R679" s="3"/>
      <c r="S679" s="3"/>
      <c r="T679" s="3"/>
      <c r="U679" s="3"/>
      <c r="V679" s="3"/>
      <c r="W679" s="3"/>
      <c r="X679" s="3"/>
      <c r="Y679" s="3"/>
      <c r="Z679" s="3"/>
    </row>
    <row r="680" ht="14.25" customHeight="1">
      <c r="A680" s="3"/>
      <c r="B680" s="3"/>
      <c r="C680" s="3"/>
      <c r="D680" s="3"/>
      <c r="E680" s="3"/>
      <c r="F680" s="3"/>
      <c r="G680" s="3"/>
      <c r="H680" s="3"/>
      <c r="I680" s="55"/>
      <c r="J680" s="55"/>
      <c r="K680" s="55"/>
      <c r="L680" s="3"/>
      <c r="M680" s="3"/>
      <c r="N680" s="3"/>
      <c r="O680" s="3"/>
      <c r="P680" s="3"/>
      <c r="Q680" s="3"/>
      <c r="R680" s="3"/>
      <c r="S680" s="3"/>
      <c r="T680" s="3"/>
      <c r="U680" s="3"/>
      <c r="V680" s="3"/>
      <c r="W680" s="3"/>
      <c r="X680" s="3"/>
      <c r="Y680" s="3"/>
      <c r="Z680" s="3"/>
    </row>
    <row r="681" ht="14.25" customHeight="1">
      <c r="A681" s="3"/>
      <c r="B681" s="3"/>
      <c r="C681" s="3"/>
      <c r="D681" s="3"/>
      <c r="E681" s="3"/>
      <c r="F681" s="3"/>
      <c r="G681" s="3"/>
      <c r="H681" s="3"/>
      <c r="I681" s="55"/>
      <c r="J681" s="55"/>
      <c r="K681" s="55"/>
      <c r="L681" s="3"/>
      <c r="M681" s="3"/>
      <c r="N681" s="3"/>
      <c r="O681" s="3"/>
      <c r="P681" s="3"/>
      <c r="Q681" s="3"/>
      <c r="R681" s="3"/>
      <c r="S681" s="3"/>
      <c r="T681" s="3"/>
      <c r="U681" s="3"/>
      <c r="V681" s="3"/>
      <c r="W681" s="3"/>
      <c r="X681" s="3"/>
      <c r="Y681" s="3"/>
      <c r="Z681" s="3"/>
    </row>
    <row r="682" ht="14.25" customHeight="1">
      <c r="A682" s="3"/>
      <c r="B682" s="3"/>
      <c r="C682" s="3"/>
      <c r="D682" s="3"/>
      <c r="E682" s="3"/>
      <c r="F682" s="3"/>
      <c r="G682" s="3"/>
      <c r="H682" s="3"/>
      <c r="I682" s="55"/>
      <c r="J682" s="55"/>
      <c r="K682" s="55"/>
      <c r="L682" s="3"/>
      <c r="M682" s="3"/>
      <c r="N682" s="3"/>
      <c r="O682" s="3"/>
      <c r="P682" s="3"/>
      <c r="Q682" s="3"/>
      <c r="R682" s="3"/>
      <c r="S682" s="3"/>
      <c r="T682" s="3"/>
      <c r="U682" s="3"/>
      <c r="V682" s="3"/>
      <c r="W682" s="3"/>
      <c r="X682" s="3"/>
      <c r="Y682" s="3"/>
      <c r="Z682" s="3"/>
    </row>
    <row r="683" ht="14.25" customHeight="1">
      <c r="A683" s="3"/>
      <c r="B683" s="3"/>
      <c r="C683" s="3"/>
      <c r="D683" s="3"/>
      <c r="E683" s="3"/>
      <c r="F683" s="3"/>
      <c r="G683" s="3"/>
      <c r="H683" s="3"/>
      <c r="I683" s="55"/>
      <c r="J683" s="55"/>
      <c r="K683" s="55"/>
      <c r="L683" s="3"/>
      <c r="M683" s="3"/>
      <c r="N683" s="3"/>
      <c r="O683" s="3"/>
      <c r="P683" s="3"/>
      <c r="Q683" s="3"/>
      <c r="R683" s="3"/>
      <c r="S683" s="3"/>
      <c r="T683" s="3"/>
      <c r="U683" s="3"/>
      <c r="V683" s="3"/>
      <c r="W683" s="3"/>
      <c r="X683" s="3"/>
      <c r="Y683" s="3"/>
      <c r="Z683" s="3"/>
    </row>
    <row r="684" ht="14.25" customHeight="1">
      <c r="A684" s="3"/>
      <c r="B684" s="3"/>
      <c r="C684" s="3"/>
      <c r="D684" s="3"/>
      <c r="E684" s="3"/>
      <c r="F684" s="3"/>
      <c r="G684" s="3"/>
      <c r="H684" s="3"/>
      <c r="I684" s="55"/>
      <c r="J684" s="55"/>
      <c r="K684" s="55"/>
      <c r="L684" s="3"/>
      <c r="M684" s="3"/>
      <c r="N684" s="3"/>
      <c r="O684" s="3"/>
      <c r="P684" s="3"/>
      <c r="Q684" s="3"/>
      <c r="R684" s="3"/>
      <c r="S684" s="3"/>
      <c r="T684" s="3"/>
      <c r="U684" s="3"/>
      <c r="V684" s="3"/>
      <c r="W684" s="3"/>
      <c r="X684" s="3"/>
      <c r="Y684" s="3"/>
      <c r="Z684" s="3"/>
    </row>
    <row r="685" ht="14.25" customHeight="1">
      <c r="A685" s="3"/>
      <c r="B685" s="3"/>
      <c r="C685" s="3"/>
      <c r="D685" s="3"/>
      <c r="E685" s="3"/>
      <c r="F685" s="3"/>
      <c r="G685" s="3"/>
      <c r="H685" s="3"/>
      <c r="I685" s="55"/>
      <c r="J685" s="55"/>
      <c r="K685" s="55"/>
      <c r="L685" s="3"/>
      <c r="M685" s="3"/>
      <c r="N685" s="3"/>
      <c r="O685" s="3"/>
      <c r="P685" s="3"/>
      <c r="Q685" s="3"/>
      <c r="R685" s="3"/>
      <c r="S685" s="3"/>
      <c r="T685" s="3"/>
      <c r="U685" s="3"/>
      <c r="V685" s="3"/>
      <c r="W685" s="3"/>
      <c r="X685" s="3"/>
      <c r="Y685" s="3"/>
      <c r="Z685" s="3"/>
    </row>
    <row r="686" ht="14.25" customHeight="1">
      <c r="A686" s="3"/>
      <c r="B686" s="3"/>
      <c r="C686" s="3"/>
      <c r="D686" s="3"/>
      <c r="E686" s="3"/>
      <c r="F686" s="3"/>
      <c r="G686" s="3"/>
      <c r="H686" s="3"/>
      <c r="I686" s="55"/>
      <c r="J686" s="55"/>
      <c r="K686" s="55"/>
      <c r="L686" s="3"/>
      <c r="M686" s="3"/>
      <c r="N686" s="3"/>
      <c r="O686" s="3"/>
      <c r="P686" s="3"/>
      <c r="Q686" s="3"/>
      <c r="R686" s="3"/>
      <c r="S686" s="3"/>
      <c r="T686" s="3"/>
      <c r="U686" s="3"/>
      <c r="V686" s="3"/>
      <c r="W686" s="3"/>
      <c r="X686" s="3"/>
      <c r="Y686" s="3"/>
      <c r="Z686" s="3"/>
    </row>
    <row r="687" ht="14.25" customHeight="1">
      <c r="A687" s="3"/>
      <c r="B687" s="3"/>
      <c r="C687" s="3"/>
      <c r="D687" s="3"/>
      <c r="E687" s="3"/>
      <c r="F687" s="3"/>
      <c r="G687" s="3"/>
      <c r="H687" s="3"/>
      <c r="I687" s="55"/>
      <c r="J687" s="55"/>
      <c r="K687" s="55"/>
      <c r="L687" s="3"/>
      <c r="M687" s="3"/>
      <c r="N687" s="3"/>
      <c r="O687" s="3"/>
      <c r="P687" s="3"/>
      <c r="Q687" s="3"/>
      <c r="R687" s="3"/>
      <c r="S687" s="3"/>
      <c r="T687" s="3"/>
      <c r="U687" s="3"/>
      <c r="V687" s="3"/>
      <c r="W687" s="3"/>
      <c r="X687" s="3"/>
      <c r="Y687" s="3"/>
      <c r="Z687" s="3"/>
    </row>
    <row r="688" ht="14.25" customHeight="1">
      <c r="A688" s="3"/>
      <c r="B688" s="3"/>
      <c r="C688" s="3"/>
      <c r="D688" s="3"/>
      <c r="E688" s="3"/>
      <c r="F688" s="3"/>
      <c r="G688" s="3"/>
      <c r="H688" s="3"/>
      <c r="I688" s="55"/>
      <c r="J688" s="55"/>
      <c r="K688" s="55"/>
      <c r="L688" s="3"/>
      <c r="M688" s="3"/>
      <c r="N688" s="3"/>
      <c r="O688" s="3"/>
      <c r="P688" s="3"/>
      <c r="Q688" s="3"/>
      <c r="R688" s="3"/>
      <c r="S688" s="3"/>
      <c r="T688" s="3"/>
      <c r="U688" s="3"/>
      <c r="V688" s="3"/>
      <c r="W688" s="3"/>
      <c r="X688" s="3"/>
      <c r="Y688" s="3"/>
      <c r="Z688" s="3"/>
    </row>
    <row r="689" ht="14.25" customHeight="1">
      <c r="A689" s="3"/>
      <c r="B689" s="3"/>
      <c r="C689" s="3"/>
      <c r="D689" s="3"/>
      <c r="E689" s="3"/>
      <c r="F689" s="3"/>
      <c r="G689" s="3"/>
      <c r="H689" s="3"/>
      <c r="I689" s="55"/>
      <c r="J689" s="55"/>
      <c r="K689" s="55"/>
      <c r="L689" s="3"/>
      <c r="M689" s="3"/>
      <c r="N689" s="3"/>
      <c r="O689" s="3"/>
      <c r="P689" s="3"/>
      <c r="Q689" s="3"/>
      <c r="R689" s="3"/>
      <c r="S689" s="3"/>
      <c r="T689" s="3"/>
      <c r="U689" s="3"/>
      <c r="V689" s="3"/>
      <c r="W689" s="3"/>
      <c r="X689" s="3"/>
      <c r="Y689" s="3"/>
      <c r="Z689" s="3"/>
    </row>
    <row r="690" ht="14.25" customHeight="1">
      <c r="A690" s="3"/>
      <c r="B690" s="3"/>
      <c r="C690" s="3"/>
      <c r="D690" s="3"/>
      <c r="E690" s="3"/>
      <c r="F690" s="3"/>
      <c r="G690" s="3"/>
      <c r="H690" s="3"/>
      <c r="I690" s="55"/>
      <c r="J690" s="55"/>
      <c r="K690" s="55"/>
      <c r="L690" s="3"/>
      <c r="M690" s="3"/>
      <c r="N690" s="3"/>
      <c r="O690" s="3"/>
      <c r="P690" s="3"/>
      <c r="Q690" s="3"/>
      <c r="R690" s="3"/>
      <c r="S690" s="3"/>
      <c r="T690" s="3"/>
      <c r="U690" s="3"/>
      <c r="V690" s="3"/>
      <c r="W690" s="3"/>
      <c r="X690" s="3"/>
      <c r="Y690" s="3"/>
      <c r="Z690" s="3"/>
    </row>
    <row r="691" ht="14.25" customHeight="1">
      <c r="A691" s="3"/>
      <c r="B691" s="3"/>
      <c r="C691" s="3"/>
      <c r="D691" s="3"/>
      <c r="E691" s="3"/>
      <c r="F691" s="3"/>
      <c r="G691" s="3"/>
      <c r="H691" s="3"/>
      <c r="I691" s="55"/>
      <c r="J691" s="55"/>
      <c r="K691" s="55"/>
      <c r="L691" s="3"/>
      <c r="M691" s="3"/>
      <c r="N691" s="3"/>
      <c r="O691" s="3"/>
      <c r="P691" s="3"/>
      <c r="Q691" s="3"/>
      <c r="R691" s="3"/>
      <c r="S691" s="3"/>
      <c r="T691" s="3"/>
      <c r="U691" s="3"/>
      <c r="V691" s="3"/>
      <c r="W691" s="3"/>
      <c r="X691" s="3"/>
      <c r="Y691" s="3"/>
      <c r="Z691" s="3"/>
    </row>
    <row r="692" ht="14.25" customHeight="1">
      <c r="A692" s="3"/>
      <c r="B692" s="3"/>
      <c r="C692" s="3"/>
      <c r="D692" s="3"/>
      <c r="E692" s="3"/>
      <c r="F692" s="3"/>
      <c r="G692" s="3"/>
      <c r="H692" s="3"/>
      <c r="I692" s="55"/>
      <c r="J692" s="55"/>
      <c r="K692" s="55"/>
      <c r="L692" s="3"/>
      <c r="M692" s="3"/>
      <c r="N692" s="3"/>
      <c r="O692" s="3"/>
      <c r="P692" s="3"/>
      <c r="Q692" s="3"/>
      <c r="R692" s="3"/>
      <c r="S692" s="3"/>
      <c r="T692" s="3"/>
      <c r="U692" s="3"/>
      <c r="V692" s="3"/>
      <c r="W692" s="3"/>
      <c r="X692" s="3"/>
      <c r="Y692" s="3"/>
      <c r="Z692" s="3"/>
    </row>
    <row r="693" ht="14.25" customHeight="1">
      <c r="A693" s="3"/>
      <c r="B693" s="3"/>
      <c r="C693" s="3"/>
      <c r="D693" s="3"/>
      <c r="E693" s="3"/>
      <c r="F693" s="3"/>
      <c r="G693" s="3"/>
      <c r="H693" s="3"/>
      <c r="I693" s="55"/>
      <c r="J693" s="55"/>
      <c r="K693" s="55"/>
      <c r="L693" s="3"/>
      <c r="M693" s="3"/>
      <c r="N693" s="3"/>
      <c r="O693" s="3"/>
      <c r="P693" s="3"/>
      <c r="Q693" s="3"/>
      <c r="R693" s="3"/>
      <c r="S693" s="3"/>
      <c r="T693" s="3"/>
      <c r="U693" s="3"/>
      <c r="V693" s="3"/>
      <c r="W693" s="3"/>
      <c r="X693" s="3"/>
      <c r="Y693" s="3"/>
      <c r="Z693" s="3"/>
    </row>
    <row r="694" ht="14.25" customHeight="1">
      <c r="A694" s="3"/>
      <c r="B694" s="3"/>
      <c r="C694" s="3"/>
      <c r="D694" s="3"/>
      <c r="E694" s="3"/>
      <c r="F694" s="3"/>
      <c r="G694" s="3"/>
      <c r="H694" s="3"/>
      <c r="I694" s="55"/>
      <c r="J694" s="55"/>
      <c r="K694" s="55"/>
      <c r="L694" s="3"/>
      <c r="M694" s="3"/>
      <c r="N694" s="3"/>
      <c r="O694" s="3"/>
      <c r="P694" s="3"/>
      <c r="Q694" s="3"/>
      <c r="R694" s="3"/>
      <c r="S694" s="3"/>
      <c r="T694" s="3"/>
      <c r="U694" s="3"/>
      <c r="V694" s="3"/>
      <c r="W694" s="3"/>
      <c r="X694" s="3"/>
      <c r="Y694" s="3"/>
      <c r="Z694" s="3"/>
    </row>
    <row r="695" ht="14.25" customHeight="1">
      <c r="A695" s="3"/>
      <c r="B695" s="3"/>
      <c r="C695" s="3"/>
      <c r="D695" s="3"/>
      <c r="E695" s="3"/>
      <c r="F695" s="3"/>
      <c r="G695" s="3"/>
      <c r="H695" s="3"/>
      <c r="I695" s="55"/>
      <c r="J695" s="55"/>
      <c r="K695" s="55"/>
      <c r="L695" s="3"/>
      <c r="M695" s="3"/>
      <c r="N695" s="3"/>
      <c r="O695" s="3"/>
      <c r="P695" s="3"/>
      <c r="Q695" s="3"/>
      <c r="R695" s="3"/>
      <c r="S695" s="3"/>
      <c r="T695" s="3"/>
      <c r="U695" s="3"/>
      <c r="V695" s="3"/>
      <c r="W695" s="3"/>
      <c r="X695" s="3"/>
      <c r="Y695" s="3"/>
      <c r="Z695" s="3"/>
    </row>
    <row r="696" ht="14.25" customHeight="1">
      <c r="A696" s="3"/>
      <c r="B696" s="3"/>
      <c r="C696" s="3"/>
      <c r="D696" s="3"/>
      <c r="E696" s="3"/>
      <c r="F696" s="3"/>
      <c r="G696" s="3"/>
      <c r="H696" s="3"/>
      <c r="I696" s="55"/>
      <c r="J696" s="55"/>
      <c r="K696" s="55"/>
      <c r="L696" s="3"/>
      <c r="M696" s="3"/>
      <c r="N696" s="3"/>
      <c r="O696" s="3"/>
      <c r="P696" s="3"/>
      <c r="Q696" s="3"/>
      <c r="R696" s="3"/>
      <c r="S696" s="3"/>
      <c r="T696" s="3"/>
      <c r="U696" s="3"/>
      <c r="V696" s="3"/>
      <c r="W696" s="3"/>
      <c r="X696" s="3"/>
      <c r="Y696" s="3"/>
      <c r="Z696" s="3"/>
    </row>
    <row r="697" ht="14.25" customHeight="1">
      <c r="A697" s="3"/>
      <c r="B697" s="3"/>
      <c r="C697" s="3"/>
      <c r="D697" s="3"/>
      <c r="E697" s="3"/>
      <c r="F697" s="3"/>
      <c r="G697" s="3"/>
      <c r="H697" s="3"/>
      <c r="I697" s="55"/>
      <c r="J697" s="55"/>
      <c r="K697" s="55"/>
      <c r="L697" s="3"/>
      <c r="M697" s="3"/>
      <c r="N697" s="3"/>
      <c r="O697" s="3"/>
      <c r="P697" s="3"/>
      <c r="Q697" s="3"/>
      <c r="R697" s="3"/>
      <c r="S697" s="3"/>
      <c r="T697" s="3"/>
      <c r="U697" s="3"/>
      <c r="V697" s="3"/>
      <c r="W697" s="3"/>
      <c r="X697" s="3"/>
      <c r="Y697" s="3"/>
      <c r="Z697" s="3"/>
    </row>
    <row r="698" ht="14.25" customHeight="1">
      <c r="A698" s="3"/>
      <c r="B698" s="3"/>
      <c r="C698" s="3"/>
      <c r="D698" s="3"/>
      <c r="E698" s="3"/>
      <c r="F698" s="3"/>
      <c r="G698" s="3"/>
      <c r="H698" s="3"/>
      <c r="I698" s="55"/>
      <c r="J698" s="55"/>
      <c r="K698" s="55"/>
      <c r="L698" s="3"/>
      <c r="M698" s="3"/>
      <c r="N698" s="3"/>
      <c r="O698" s="3"/>
      <c r="P698" s="3"/>
      <c r="Q698" s="3"/>
      <c r="R698" s="3"/>
      <c r="S698" s="3"/>
      <c r="T698" s="3"/>
      <c r="U698" s="3"/>
      <c r="V698" s="3"/>
      <c r="W698" s="3"/>
      <c r="X698" s="3"/>
      <c r="Y698" s="3"/>
      <c r="Z698" s="3"/>
    </row>
    <row r="699" ht="14.25" customHeight="1">
      <c r="A699" s="3"/>
      <c r="B699" s="3"/>
      <c r="C699" s="3"/>
      <c r="D699" s="3"/>
      <c r="E699" s="3"/>
      <c r="F699" s="3"/>
      <c r="G699" s="3"/>
      <c r="H699" s="3"/>
      <c r="I699" s="55"/>
      <c r="J699" s="55"/>
      <c r="K699" s="55"/>
      <c r="L699" s="3"/>
      <c r="M699" s="3"/>
      <c r="N699" s="3"/>
      <c r="O699" s="3"/>
      <c r="P699" s="3"/>
      <c r="Q699" s="3"/>
      <c r="R699" s="3"/>
      <c r="S699" s="3"/>
      <c r="T699" s="3"/>
      <c r="U699" s="3"/>
      <c r="V699" s="3"/>
      <c r="W699" s="3"/>
      <c r="X699" s="3"/>
      <c r="Y699" s="3"/>
      <c r="Z699" s="3"/>
    </row>
    <row r="700" ht="14.25" customHeight="1">
      <c r="A700" s="3"/>
      <c r="B700" s="3"/>
      <c r="C700" s="3"/>
      <c r="D700" s="3"/>
      <c r="E700" s="3"/>
      <c r="F700" s="3"/>
      <c r="G700" s="3"/>
      <c r="H700" s="3"/>
      <c r="I700" s="55"/>
      <c r="J700" s="55"/>
      <c r="K700" s="55"/>
      <c r="L700" s="3"/>
      <c r="M700" s="3"/>
      <c r="N700" s="3"/>
      <c r="O700" s="3"/>
      <c r="P700" s="3"/>
      <c r="Q700" s="3"/>
      <c r="R700" s="3"/>
      <c r="S700" s="3"/>
      <c r="T700" s="3"/>
      <c r="U700" s="3"/>
      <c r="V700" s="3"/>
      <c r="W700" s="3"/>
      <c r="X700" s="3"/>
      <c r="Y700" s="3"/>
      <c r="Z700" s="3"/>
    </row>
    <row r="701" ht="14.25" customHeight="1">
      <c r="A701" s="3"/>
      <c r="B701" s="3"/>
      <c r="C701" s="3"/>
      <c r="D701" s="3"/>
      <c r="E701" s="3"/>
      <c r="F701" s="3"/>
      <c r="G701" s="3"/>
      <c r="H701" s="3"/>
      <c r="I701" s="55"/>
      <c r="J701" s="55"/>
      <c r="K701" s="55"/>
      <c r="L701" s="3"/>
      <c r="M701" s="3"/>
      <c r="N701" s="3"/>
      <c r="O701" s="3"/>
      <c r="P701" s="3"/>
      <c r="Q701" s="3"/>
      <c r="R701" s="3"/>
      <c r="S701" s="3"/>
      <c r="T701" s="3"/>
      <c r="U701" s="3"/>
      <c r="V701" s="3"/>
      <c r="W701" s="3"/>
      <c r="X701" s="3"/>
      <c r="Y701" s="3"/>
      <c r="Z701" s="3"/>
    </row>
    <row r="702" ht="14.25" customHeight="1">
      <c r="A702" s="3"/>
      <c r="B702" s="3"/>
      <c r="C702" s="3"/>
      <c r="D702" s="3"/>
      <c r="E702" s="3"/>
      <c r="F702" s="3"/>
      <c r="G702" s="3"/>
      <c r="H702" s="3"/>
      <c r="I702" s="55"/>
      <c r="J702" s="55"/>
      <c r="K702" s="55"/>
      <c r="L702" s="3"/>
      <c r="M702" s="3"/>
      <c r="N702" s="3"/>
      <c r="O702" s="3"/>
      <c r="P702" s="3"/>
      <c r="Q702" s="3"/>
      <c r="R702" s="3"/>
      <c r="S702" s="3"/>
      <c r="T702" s="3"/>
      <c r="U702" s="3"/>
      <c r="V702" s="3"/>
      <c r="W702" s="3"/>
      <c r="X702" s="3"/>
      <c r="Y702" s="3"/>
      <c r="Z702" s="3"/>
    </row>
    <row r="703" ht="14.25" customHeight="1">
      <c r="A703" s="3"/>
      <c r="B703" s="3"/>
      <c r="C703" s="3"/>
      <c r="D703" s="3"/>
      <c r="E703" s="3"/>
      <c r="F703" s="3"/>
      <c r="G703" s="3"/>
      <c r="H703" s="3"/>
      <c r="I703" s="55"/>
      <c r="J703" s="55"/>
      <c r="K703" s="55"/>
      <c r="L703" s="3"/>
      <c r="M703" s="3"/>
      <c r="N703" s="3"/>
      <c r="O703" s="3"/>
      <c r="P703" s="3"/>
      <c r="Q703" s="3"/>
      <c r="R703" s="3"/>
      <c r="S703" s="3"/>
      <c r="T703" s="3"/>
      <c r="U703" s="3"/>
      <c r="V703" s="3"/>
      <c r="W703" s="3"/>
      <c r="X703" s="3"/>
      <c r="Y703" s="3"/>
      <c r="Z703" s="3"/>
    </row>
    <row r="704" ht="14.25" customHeight="1">
      <c r="A704" s="3"/>
      <c r="B704" s="3"/>
      <c r="C704" s="3"/>
      <c r="D704" s="3"/>
      <c r="E704" s="3"/>
      <c r="F704" s="3"/>
      <c r="G704" s="3"/>
      <c r="H704" s="3"/>
      <c r="I704" s="55"/>
      <c r="J704" s="55"/>
      <c r="K704" s="55"/>
      <c r="L704" s="3"/>
      <c r="M704" s="3"/>
      <c r="N704" s="3"/>
      <c r="O704" s="3"/>
      <c r="P704" s="3"/>
      <c r="Q704" s="3"/>
      <c r="R704" s="3"/>
      <c r="S704" s="3"/>
      <c r="T704" s="3"/>
      <c r="U704" s="3"/>
      <c r="V704" s="3"/>
      <c r="W704" s="3"/>
      <c r="X704" s="3"/>
      <c r="Y704" s="3"/>
      <c r="Z704" s="3"/>
    </row>
    <row r="705" ht="14.25" customHeight="1">
      <c r="A705" s="3"/>
      <c r="B705" s="3"/>
      <c r="C705" s="3"/>
      <c r="D705" s="3"/>
      <c r="E705" s="3"/>
      <c r="F705" s="3"/>
      <c r="G705" s="3"/>
      <c r="H705" s="3"/>
      <c r="I705" s="55"/>
      <c r="J705" s="55"/>
      <c r="K705" s="55"/>
      <c r="L705" s="3"/>
      <c r="M705" s="3"/>
      <c r="N705" s="3"/>
      <c r="O705" s="3"/>
      <c r="P705" s="3"/>
      <c r="Q705" s="3"/>
      <c r="R705" s="3"/>
      <c r="S705" s="3"/>
      <c r="T705" s="3"/>
      <c r="U705" s="3"/>
      <c r="V705" s="3"/>
      <c r="W705" s="3"/>
      <c r="X705" s="3"/>
      <c r="Y705" s="3"/>
      <c r="Z705" s="3"/>
    </row>
    <row r="706" ht="14.25" customHeight="1">
      <c r="A706" s="3"/>
      <c r="B706" s="3"/>
      <c r="C706" s="3"/>
      <c r="D706" s="3"/>
      <c r="E706" s="3"/>
      <c r="F706" s="3"/>
      <c r="G706" s="3"/>
      <c r="H706" s="3"/>
      <c r="I706" s="55"/>
      <c r="J706" s="55"/>
      <c r="K706" s="55"/>
      <c r="L706" s="3"/>
      <c r="M706" s="3"/>
      <c r="N706" s="3"/>
      <c r="O706" s="3"/>
      <c r="P706" s="3"/>
      <c r="Q706" s="3"/>
      <c r="R706" s="3"/>
      <c r="S706" s="3"/>
      <c r="T706" s="3"/>
      <c r="U706" s="3"/>
      <c r="V706" s="3"/>
      <c r="W706" s="3"/>
      <c r="X706" s="3"/>
      <c r="Y706" s="3"/>
      <c r="Z706" s="3"/>
    </row>
    <row r="707" ht="14.25" customHeight="1">
      <c r="A707" s="3"/>
      <c r="B707" s="3"/>
      <c r="C707" s="3"/>
      <c r="D707" s="3"/>
      <c r="E707" s="3"/>
      <c r="F707" s="3"/>
      <c r="G707" s="3"/>
      <c r="H707" s="3"/>
      <c r="I707" s="55"/>
      <c r="J707" s="55"/>
      <c r="K707" s="55"/>
      <c r="L707" s="3"/>
      <c r="M707" s="3"/>
      <c r="N707" s="3"/>
      <c r="O707" s="3"/>
      <c r="P707" s="3"/>
      <c r="Q707" s="3"/>
      <c r="R707" s="3"/>
      <c r="S707" s="3"/>
      <c r="T707" s="3"/>
      <c r="U707" s="3"/>
      <c r="V707" s="3"/>
      <c r="W707" s="3"/>
      <c r="X707" s="3"/>
      <c r="Y707" s="3"/>
      <c r="Z707" s="3"/>
    </row>
    <row r="708" ht="14.25" customHeight="1">
      <c r="A708" s="3"/>
      <c r="B708" s="3"/>
      <c r="C708" s="3"/>
      <c r="D708" s="3"/>
      <c r="E708" s="3"/>
      <c r="F708" s="3"/>
      <c r="G708" s="3"/>
      <c r="H708" s="3"/>
      <c r="I708" s="55"/>
      <c r="J708" s="55"/>
      <c r="K708" s="55"/>
      <c r="L708" s="3"/>
      <c r="M708" s="3"/>
      <c r="N708" s="3"/>
      <c r="O708" s="3"/>
      <c r="P708" s="3"/>
      <c r="Q708" s="3"/>
      <c r="R708" s="3"/>
      <c r="S708" s="3"/>
      <c r="T708" s="3"/>
      <c r="U708" s="3"/>
      <c r="V708" s="3"/>
      <c r="W708" s="3"/>
      <c r="X708" s="3"/>
      <c r="Y708" s="3"/>
      <c r="Z708" s="3"/>
    </row>
    <row r="709" ht="14.25" customHeight="1">
      <c r="A709" s="3"/>
      <c r="B709" s="3"/>
      <c r="C709" s="3"/>
      <c r="D709" s="3"/>
      <c r="E709" s="3"/>
      <c r="F709" s="3"/>
      <c r="G709" s="3"/>
      <c r="H709" s="3"/>
      <c r="I709" s="55"/>
      <c r="J709" s="55"/>
      <c r="K709" s="55"/>
      <c r="L709" s="3"/>
      <c r="M709" s="3"/>
      <c r="N709" s="3"/>
      <c r="O709" s="3"/>
      <c r="P709" s="3"/>
      <c r="Q709" s="3"/>
      <c r="R709" s="3"/>
      <c r="S709" s="3"/>
      <c r="T709" s="3"/>
      <c r="U709" s="3"/>
      <c r="V709" s="3"/>
      <c r="W709" s="3"/>
      <c r="X709" s="3"/>
      <c r="Y709" s="3"/>
      <c r="Z709" s="3"/>
    </row>
    <row r="710" ht="14.25" customHeight="1">
      <c r="A710" s="3"/>
      <c r="B710" s="3"/>
      <c r="C710" s="3"/>
      <c r="D710" s="3"/>
      <c r="E710" s="3"/>
      <c r="F710" s="3"/>
      <c r="G710" s="3"/>
      <c r="H710" s="3"/>
      <c r="I710" s="55"/>
      <c r="J710" s="55"/>
      <c r="K710" s="55"/>
      <c r="L710" s="3"/>
      <c r="M710" s="3"/>
      <c r="N710" s="3"/>
      <c r="O710" s="3"/>
      <c r="P710" s="3"/>
      <c r="Q710" s="3"/>
      <c r="R710" s="3"/>
      <c r="S710" s="3"/>
      <c r="T710" s="3"/>
      <c r="U710" s="3"/>
      <c r="V710" s="3"/>
      <c r="W710" s="3"/>
      <c r="X710" s="3"/>
      <c r="Y710" s="3"/>
      <c r="Z710" s="3"/>
    </row>
    <row r="711" ht="14.25" customHeight="1">
      <c r="A711" s="3"/>
      <c r="B711" s="3"/>
      <c r="C711" s="3"/>
      <c r="D711" s="3"/>
      <c r="E711" s="3"/>
      <c r="F711" s="3"/>
      <c r="G711" s="3"/>
      <c r="H711" s="3"/>
      <c r="I711" s="55"/>
      <c r="J711" s="55"/>
      <c r="K711" s="55"/>
      <c r="L711" s="3"/>
      <c r="M711" s="3"/>
      <c r="N711" s="3"/>
      <c r="O711" s="3"/>
      <c r="P711" s="3"/>
      <c r="Q711" s="3"/>
      <c r="R711" s="3"/>
      <c r="S711" s="3"/>
      <c r="T711" s="3"/>
      <c r="U711" s="3"/>
      <c r="V711" s="3"/>
      <c r="W711" s="3"/>
      <c r="X711" s="3"/>
      <c r="Y711" s="3"/>
      <c r="Z711" s="3"/>
    </row>
    <row r="712" ht="14.25" customHeight="1">
      <c r="A712" s="3"/>
      <c r="B712" s="3"/>
      <c r="C712" s="3"/>
      <c r="D712" s="3"/>
      <c r="E712" s="3"/>
      <c r="F712" s="3"/>
      <c r="G712" s="3"/>
      <c r="H712" s="3"/>
      <c r="I712" s="55"/>
      <c r="J712" s="55"/>
      <c r="K712" s="55"/>
      <c r="L712" s="3"/>
      <c r="M712" s="3"/>
      <c r="N712" s="3"/>
      <c r="O712" s="3"/>
      <c r="P712" s="3"/>
      <c r="Q712" s="3"/>
      <c r="R712" s="3"/>
      <c r="S712" s="3"/>
      <c r="T712" s="3"/>
      <c r="U712" s="3"/>
      <c r="V712" s="3"/>
      <c r="W712" s="3"/>
      <c r="X712" s="3"/>
      <c r="Y712" s="3"/>
      <c r="Z712" s="3"/>
    </row>
    <row r="713" ht="14.25" customHeight="1">
      <c r="A713" s="3"/>
      <c r="B713" s="3"/>
      <c r="C713" s="3"/>
      <c r="D713" s="3"/>
      <c r="E713" s="3"/>
      <c r="F713" s="3"/>
      <c r="G713" s="3"/>
      <c r="H713" s="3"/>
      <c r="I713" s="55"/>
      <c r="J713" s="55"/>
      <c r="K713" s="55"/>
      <c r="L713" s="3"/>
      <c r="M713" s="3"/>
      <c r="N713" s="3"/>
      <c r="O713" s="3"/>
      <c r="P713" s="3"/>
      <c r="Q713" s="3"/>
      <c r="R713" s="3"/>
      <c r="S713" s="3"/>
      <c r="T713" s="3"/>
      <c r="U713" s="3"/>
      <c r="V713" s="3"/>
      <c r="W713" s="3"/>
      <c r="X713" s="3"/>
      <c r="Y713" s="3"/>
      <c r="Z713" s="3"/>
    </row>
    <row r="714" ht="14.25" customHeight="1">
      <c r="A714" s="3"/>
      <c r="B714" s="3"/>
      <c r="C714" s="3"/>
      <c r="D714" s="3"/>
      <c r="E714" s="3"/>
      <c r="F714" s="3"/>
      <c r="G714" s="3"/>
      <c r="H714" s="3"/>
      <c r="I714" s="55"/>
      <c r="J714" s="55"/>
      <c r="K714" s="55"/>
      <c r="L714" s="3"/>
      <c r="M714" s="3"/>
      <c r="N714" s="3"/>
      <c r="O714" s="3"/>
      <c r="P714" s="3"/>
      <c r="Q714" s="3"/>
      <c r="R714" s="3"/>
      <c r="S714" s="3"/>
      <c r="T714" s="3"/>
      <c r="U714" s="3"/>
      <c r="V714" s="3"/>
      <c r="W714" s="3"/>
      <c r="X714" s="3"/>
      <c r="Y714" s="3"/>
      <c r="Z714" s="3"/>
    </row>
    <row r="715" ht="14.25" customHeight="1">
      <c r="A715" s="3"/>
      <c r="B715" s="3"/>
      <c r="C715" s="3"/>
      <c r="D715" s="3"/>
      <c r="E715" s="3"/>
      <c r="F715" s="3"/>
      <c r="G715" s="3"/>
      <c r="H715" s="3"/>
      <c r="I715" s="55"/>
      <c r="J715" s="55"/>
      <c r="K715" s="55"/>
      <c r="L715" s="3"/>
      <c r="M715" s="3"/>
      <c r="N715" s="3"/>
      <c r="O715" s="3"/>
      <c r="P715" s="3"/>
      <c r="Q715" s="3"/>
      <c r="R715" s="3"/>
      <c r="S715" s="3"/>
      <c r="T715" s="3"/>
      <c r="U715" s="3"/>
      <c r="V715" s="3"/>
      <c r="W715" s="3"/>
      <c r="X715" s="3"/>
      <c r="Y715" s="3"/>
      <c r="Z715" s="3"/>
    </row>
    <row r="716" ht="14.25" customHeight="1">
      <c r="A716" s="3"/>
      <c r="B716" s="3"/>
      <c r="C716" s="3"/>
      <c r="D716" s="3"/>
      <c r="E716" s="3"/>
      <c r="F716" s="3"/>
      <c r="G716" s="3"/>
      <c r="H716" s="3"/>
      <c r="I716" s="55"/>
      <c r="J716" s="55"/>
      <c r="K716" s="55"/>
      <c r="L716" s="3"/>
      <c r="M716" s="3"/>
      <c r="N716" s="3"/>
      <c r="O716" s="3"/>
      <c r="P716" s="3"/>
      <c r="Q716" s="3"/>
      <c r="R716" s="3"/>
      <c r="S716" s="3"/>
      <c r="T716" s="3"/>
      <c r="U716" s="3"/>
      <c r="V716" s="3"/>
      <c r="W716" s="3"/>
      <c r="X716" s="3"/>
      <c r="Y716" s="3"/>
      <c r="Z716" s="3"/>
    </row>
    <row r="717" ht="14.25" customHeight="1">
      <c r="A717" s="3"/>
      <c r="B717" s="3"/>
      <c r="C717" s="3"/>
      <c r="D717" s="3"/>
      <c r="E717" s="3"/>
      <c r="F717" s="3"/>
      <c r="G717" s="3"/>
      <c r="H717" s="3"/>
      <c r="I717" s="55"/>
      <c r="J717" s="55"/>
      <c r="K717" s="55"/>
      <c r="L717" s="3"/>
      <c r="M717" s="3"/>
      <c r="N717" s="3"/>
      <c r="O717" s="3"/>
      <c r="P717" s="3"/>
      <c r="Q717" s="3"/>
      <c r="R717" s="3"/>
      <c r="S717" s="3"/>
      <c r="T717" s="3"/>
      <c r="U717" s="3"/>
      <c r="V717" s="3"/>
      <c r="W717" s="3"/>
      <c r="X717" s="3"/>
      <c r="Y717" s="3"/>
      <c r="Z717" s="3"/>
    </row>
    <row r="718" ht="14.25" customHeight="1">
      <c r="A718" s="3"/>
      <c r="B718" s="3"/>
      <c r="C718" s="3"/>
      <c r="D718" s="3"/>
      <c r="E718" s="3"/>
      <c r="F718" s="3"/>
      <c r="G718" s="3"/>
      <c r="H718" s="3"/>
      <c r="I718" s="55"/>
      <c r="J718" s="55"/>
      <c r="K718" s="55"/>
      <c r="L718" s="3"/>
      <c r="M718" s="3"/>
      <c r="N718" s="3"/>
      <c r="O718" s="3"/>
      <c r="P718" s="3"/>
      <c r="Q718" s="3"/>
      <c r="R718" s="3"/>
      <c r="S718" s="3"/>
      <c r="T718" s="3"/>
      <c r="U718" s="3"/>
      <c r="V718" s="3"/>
      <c r="W718" s="3"/>
      <c r="X718" s="3"/>
      <c r="Y718" s="3"/>
      <c r="Z718" s="3"/>
    </row>
    <row r="719" ht="14.25" customHeight="1">
      <c r="A719" s="3"/>
      <c r="B719" s="3"/>
      <c r="C719" s="3"/>
      <c r="D719" s="3"/>
      <c r="E719" s="3"/>
      <c r="F719" s="3"/>
      <c r="G719" s="3"/>
      <c r="H719" s="3"/>
      <c r="I719" s="55"/>
      <c r="J719" s="55"/>
      <c r="K719" s="55"/>
      <c r="L719" s="3"/>
      <c r="M719" s="3"/>
      <c r="N719" s="3"/>
      <c r="O719" s="3"/>
      <c r="P719" s="3"/>
      <c r="Q719" s="3"/>
      <c r="R719" s="3"/>
      <c r="S719" s="3"/>
      <c r="T719" s="3"/>
      <c r="U719" s="3"/>
      <c r="V719" s="3"/>
      <c r="W719" s="3"/>
      <c r="X719" s="3"/>
      <c r="Y719" s="3"/>
      <c r="Z719" s="3"/>
    </row>
    <row r="720" ht="14.25" customHeight="1">
      <c r="A720" s="3"/>
      <c r="B720" s="3"/>
      <c r="C720" s="3"/>
      <c r="D720" s="3"/>
      <c r="E720" s="3"/>
      <c r="F720" s="3"/>
      <c r="G720" s="3"/>
      <c r="H720" s="3"/>
      <c r="I720" s="55"/>
      <c r="J720" s="55"/>
      <c r="K720" s="55"/>
      <c r="L720" s="3"/>
      <c r="M720" s="3"/>
      <c r="N720" s="3"/>
      <c r="O720" s="3"/>
      <c r="P720" s="3"/>
      <c r="Q720" s="3"/>
      <c r="R720" s="3"/>
      <c r="S720" s="3"/>
      <c r="T720" s="3"/>
      <c r="U720" s="3"/>
      <c r="V720" s="3"/>
      <c r="W720" s="3"/>
      <c r="X720" s="3"/>
      <c r="Y720" s="3"/>
      <c r="Z720" s="3"/>
    </row>
    <row r="721" ht="14.25" customHeight="1">
      <c r="A721" s="3"/>
      <c r="B721" s="3"/>
      <c r="C721" s="3"/>
      <c r="D721" s="3"/>
      <c r="E721" s="3"/>
      <c r="F721" s="3"/>
      <c r="G721" s="3"/>
      <c r="H721" s="3"/>
      <c r="I721" s="55"/>
      <c r="J721" s="55"/>
      <c r="K721" s="55"/>
      <c r="L721" s="3"/>
      <c r="M721" s="3"/>
      <c r="N721" s="3"/>
      <c r="O721" s="3"/>
      <c r="P721" s="3"/>
      <c r="Q721" s="3"/>
      <c r="R721" s="3"/>
      <c r="S721" s="3"/>
      <c r="T721" s="3"/>
      <c r="U721" s="3"/>
      <c r="V721" s="3"/>
      <c r="W721" s="3"/>
      <c r="X721" s="3"/>
      <c r="Y721" s="3"/>
      <c r="Z721" s="3"/>
    </row>
    <row r="722" ht="14.25" customHeight="1">
      <c r="A722" s="3"/>
      <c r="B722" s="3"/>
      <c r="C722" s="3"/>
      <c r="D722" s="3"/>
      <c r="E722" s="3"/>
      <c r="F722" s="3"/>
      <c r="G722" s="3"/>
      <c r="H722" s="3"/>
      <c r="I722" s="55"/>
      <c r="J722" s="55"/>
      <c r="K722" s="55"/>
      <c r="L722" s="3"/>
      <c r="M722" s="3"/>
      <c r="N722" s="3"/>
      <c r="O722" s="3"/>
      <c r="P722" s="3"/>
      <c r="Q722" s="3"/>
      <c r="R722" s="3"/>
      <c r="S722" s="3"/>
      <c r="T722" s="3"/>
      <c r="U722" s="3"/>
      <c r="V722" s="3"/>
      <c r="W722" s="3"/>
      <c r="X722" s="3"/>
      <c r="Y722" s="3"/>
      <c r="Z722" s="3"/>
    </row>
    <row r="723" ht="14.25" customHeight="1">
      <c r="A723" s="3"/>
      <c r="B723" s="3"/>
      <c r="C723" s="3"/>
      <c r="D723" s="3"/>
      <c r="E723" s="3"/>
      <c r="F723" s="3"/>
      <c r="G723" s="3"/>
      <c r="H723" s="3"/>
      <c r="I723" s="55"/>
      <c r="J723" s="55"/>
      <c r="K723" s="55"/>
      <c r="L723" s="3"/>
      <c r="M723" s="3"/>
      <c r="N723" s="3"/>
      <c r="O723" s="3"/>
      <c r="P723" s="3"/>
      <c r="Q723" s="3"/>
      <c r="R723" s="3"/>
      <c r="S723" s="3"/>
      <c r="T723" s="3"/>
      <c r="U723" s="3"/>
      <c r="V723" s="3"/>
      <c r="W723" s="3"/>
      <c r="X723" s="3"/>
      <c r="Y723" s="3"/>
      <c r="Z723" s="3"/>
    </row>
    <row r="724" ht="14.25" customHeight="1">
      <c r="A724" s="3"/>
      <c r="B724" s="3"/>
      <c r="C724" s="3"/>
      <c r="D724" s="3"/>
      <c r="E724" s="3"/>
      <c r="F724" s="3"/>
      <c r="G724" s="3"/>
      <c r="H724" s="3"/>
      <c r="I724" s="55"/>
      <c r="J724" s="55"/>
      <c r="K724" s="55"/>
      <c r="L724" s="3"/>
      <c r="M724" s="3"/>
      <c r="N724" s="3"/>
      <c r="O724" s="3"/>
      <c r="P724" s="3"/>
      <c r="Q724" s="3"/>
      <c r="R724" s="3"/>
      <c r="S724" s="3"/>
      <c r="T724" s="3"/>
      <c r="U724" s="3"/>
      <c r="V724" s="3"/>
      <c r="W724" s="3"/>
      <c r="X724" s="3"/>
      <c r="Y724" s="3"/>
      <c r="Z724" s="3"/>
    </row>
    <row r="725" ht="14.25" customHeight="1">
      <c r="A725" s="3"/>
      <c r="B725" s="3"/>
      <c r="C725" s="3"/>
      <c r="D725" s="3"/>
      <c r="E725" s="3"/>
      <c r="F725" s="3"/>
      <c r="G725" s="3"/>
      <c r="H725" s="3"/>
      <c r="I725" s="55"/>
      <c r="J725" s="55"/>
      <c r="K725" s="55"/>
      <c r="L725" s="3"/>
      <c r="M725" s="3"/>
      <c r="N725" s="3"/>
      <c r="O725" s="3"/>
      <c r="P725" s="3"/>
      <c r="Q725" s="3"/>
      <c r="R725" s="3"/>
      <c r="S725" s="3"/>
      <c r="T725" s="3"/>
      <c r="U725" s="3"/>
      <c r="V725" s="3"/>
      <c r="W725" s="3"/>
      <c r="X725" s="3"/>
      <c r="Y725" s="3"/>
      <c r="Z725" s="3"/>
    </row>
    <row r="726" ht="14.25" customHeight="1">
      <c r="A726" s="3"/>
      <c r="B726" s="3"/>
      <c r="C726" s="3"/>
      <c r="D726" s="3"/>
      <c r="E726" s="3"/>
      <c r="F726" s="3"/>
      <c r="G726" s="3"/>
      <c r="H726" s="3"/>
      <c r="I726" s="55"/>
      <c r="J726" s="55"/>
      <c r="K726" s="55"/>
      <c r="L726" s="3"/>
      <c r="M726" s="3"/>
      <c r="N726" s="3"/>
      <c r="O726" s="3"/>
      <c r="P726" s="3"/>
      <c r="Q726" s="3"/>
      <c r="R726" s="3"/>
      <c r="S726" s="3"/>
      <c r="T726" s="3"/>
      <c r="U726" s="3"/>
      <c r="V726" s="3"/>
      <c r="W726" s="3"/>
      <c r="X726" s="3"/>
      <c r="Y726" s="3"/>
      <c r="Z726" s="3"/>
    </row>
    <row r="727" ht="14.25" customHeight="1">
      <c r="A727" s="3"/>
      <c r="B727" s="3"/>
      <c r="C727" s="3"/>
      <c r="D727" s="3"/>
      <c r="E727" s="3"/>
      <c r="F727" s="3"/>
      <c r="G727" s="3"/>
      <c r="H727" s="3"/>
      <c r="I727" s="55"/>
      <c r="J727" s="55"/>
      <c r="K727" s="55"/>
      <c r="L727" s="3"/>
      <c r="M727" s="3"/>
      <c r="N727" s="3"/>
      <c r="O727" s="3"/>
      <c r="P727" s="3"/>
      <c r="Q727" s="3"/>
      <c r="R727" s="3"/>
      <c r="S727" s="3"/>
      <c r="T727" s="3"/>
      <c r="U727" s="3"/>
      <c r="V727" s="3"/>
      <c r="W727" s="3"/>
      <c r="X727" s="3"/>
      <c r="Y727" s="3"/>
      <c r="Z727" s="3"/>
    </row>
    <row r="728" ht="14.25" customHeight="1">
      <c r="A728" s="3"/>
      <c r="B728" s="3"/>
      <c r="C728" s="3"/>
      <c r="D728" s="3"/>
      <c r="E728" s="3"/>
      <c r="F728" s="3"/>
      <c r="G728" s="3"/>
      <c r="H728" s="3"/>
      <c r="I728" s="55"/>
      <c r="J728" s="55"/>
      <c r="K728" s="55"/>
      <c r="L728" s="3"/>
      <c r="M728" s="3"/>
      <c r="N728" s="3"/>
      <c r="O728" s="3"/>
      <c r="P728" s="3"/>
      <c r="Q728" s="3"/>
      <c r="R728" s="3"/>
      <c r="S728" s="3"/>
      <c r="T728" s="3"/>
      <c r="U728" s="3"/>
      <c r="V728" s="3"/>
      <c r="W728" s="3"/>
      <c r="X728" s="3"/>
      <c r="Y728" s="3"/>
      <c r="Z728" s="3"/>
    </row>
    <row r="729" ht="14.25" customHeight="1">
      <c r="A729" s="3"/>
      <c r="B729" s="3"/>
      <c r="C729" s="3"/>
      <c r="D729" s="3"/>
      <c r="E729" s="3"/>
      <c r="F729" s="3"/>
      <c r="G729" s="3"/>
      <c r="H729" s="3"/>
      <c r="I729" s="55"/>
      <c r="J729" s="55"/>
      <c r="K729" s="55"/>
      <c r="L729" s="3"/>
      <c r="M729" s="3"/>
      <c r="N729" s="3"/>
      <c r="O729" s="3"/>
      <c r="P729" s="3"/>
      <c r="Q729" s="3"/>
      <c r="R729" s="3"/>
      <c r="S729" s="3"/>
      <c r="T729" s="3"/>
      <c r="U729" s="3"/>
      <c r="V729" s="3"/>
      <c r="W729" s="3"/>
      <c r="X729" s="3"/>
      <c r="Y729" s="3"/>
      <c r="Z729" s="3"/>
    </row>
    <row r="730" ht="14.25" customHeight="1">
      <c r="A730" s="3"/>
      <c r="B730" s="3"/>
      <c r="C730" s="3"/>
      <c r="D730" s="3"/>
      <c r="E730" s="3"/>
      <c r="F730" s="3"/>
      <c r="G730" s="3"/>
      <c r="H730" s="3"/>
      <c r="I730" s="55"/>
      <c r="J730" s="55"/>
      <c r="K730" s="55"/>
      <c r="L730" s="3"/>
      <c r="M730" s="3"/>
      <c r="N730" s="3"/>
      <c r="O730" s="3"/>
      <c r="P730" s="3"/>
      <c r="Q730" s="3"/>
      <c r="R730" s="3"/>
      <c r="S730" s="3"/>
      <c r="T730" s="3"/>
      <c r="U730" s="3"/>
      <c r="V730" s="3"/>
      <c r="W730" s="3"/>
      <c r="X730" s="3"/>
      <c r="Y730" s="3"/>
      <c r="Z730" s="3"/>
    </row>
    <row r="731" ht="14.25" customHeight="1">
      <c r="A731" s="3"/>
      <c r="B731" s="3"/>
      <c r="C731" s="3"/>
      <c r="D731" s="3"/>
      <c r="E731" s="3"/>
      <c r="F731" s="3"/>
      <c r="G731" s="3"/>
      <c r="H731" s="3"/>
      <c r="I731" s="55"/>
      <c r="J731" s="55"/>
      <c r="K731" s="55"/>
      <c r="L731" s="3"/>
      <c r="M731" s="3"/>
      <c r="N731" s="3"/>
      <c r="O731" s="3"/>
      <c r="P731" s="3"/>
      <c r="Q731" s="3"/>
      <c r="R731" s="3"/>
      <c r="S731" s="3"/>
      <c r="T731" s="3"/>
      <c r="U731" s="3"/>
      <c r="V731" s="3"/>
      <c r="W731" s="3"/>
      <c r="X731" s="3"/>
      <c r="Y731" s="3"/>
      <c r="Z731" s="3"/>
    </row>
    <row r="732" ht="14.25" customHeight="1">
      <c r="A732" s="3"/>
      <c r="B732" s="3"/>
      <c r="C732" s="3"/>
      <c r="D732" s="3"/>
      <c r="E732" s="3"/>
      <c r="F732" s="3"/>
      <c r="G732" s="3"/>
      <c r="H732" s="3"/>
      <c r="I732" s="55"/>
      <c r="J732" s="55"/>
      <c r="K732" s="55"/>
      <c r="L732" s="3"/>
      <c r="M732" s="3"/>
      <c r="N732" s="3"/>
      <c r="O732" s="3"/>
      <c r="P732" s="3"/>
      <c r="Q732" s="3"/>
      <c r="R732" s="3"/>
      <c r="S732" s="3"/>
      <c r="T732" s="3"/>
      <c r="U732" s="3"/>
      <c r="V732" s="3"/>
      <c r="W732" s="3"/>
      <c r="X732" s="3"/>
      <c r="Y732" s="3"/>
      <c r="Z732" s="3"/>
    </row>
    <row r="733" ht="14.25" customHeight="1">
      <c r="A733" s="3"/>
      <c r="B733" s="3"/>
      <c r="C733" s="3"/>
      <c r="D733" s="3"/>
      <c r="E733" s="3"/>
      <c r="F733" s="3"/>
      <c r="G733" s="3"/>
      <c r="H733" s="3"/>
      <c r="I733" s="55"/>
      <c r="J733" s="55"/>
      <c r="K733" s="55"/>
      <c r="L733" s="3"/>
      <c r="M733" s="3"/>
      <c r="N733" s="3"/>
      <c r="O733" s="3"/>
      <c r="P733" s="3"/>
      <c r="Q733" s="3"/>
      <c r="R733" s="3"/>
      <c r="S733" s="3"/>
      <c r="T733" s="3"/>
      <c r="U733" s="3"/>
      <c r="V733" s="3"/>
      <c r="W733" s="3"/>
      <c r="X733" s="3"/>
      <c r="Y733" s="3"/>
      <c r="Z733" s="3"/>
    </row>
    <row r="734" ht="14.25" customHeight="1">
      <c r="A734" s="3"/>
      <c r="B734" s="3"/>
      <c r="C734" s="3"/>
      <c r="D734" s="3"/>
      <c r="E734" s="3"/>
      <c r="F734" s="3"/>
      <c r="G734" s="3"/>
      <c r="H734" s="3"/>
      <c r="I734" s="55"/>
      <c r="J734" s="55"/>
      <c r="K734" s="55"/>
      <c r="L734" s="3"/>
      <c r="M734" s="3"/>
      <c r="N734" s="3"/>
      <c r="O734" s="3"/>
      <c r="P734" s="3"/>
      <c r="Q734" s="3"/>
      <c r="R734" s="3"/>
      <c r="S734" s="3"/>
      <c r="T734" s="3"/>
      <c r="U734" s="3"/>
      <c r="V734" s="3"/>
      <c r="W734" s="3"/>
      <c r="X734" s="3"/>
      <c r="Y734" s="3"/>
      <c r="Z734" s="3"/>
    </row>
    <row r="735" ht="14.25" customHeight="1">
      <c r="A735" s="3"/>
      <c r="B735" s="3"/>
      <c r="C735" s="3"/>
      <c r="D735" s="3"/>
      <c r="E735" s="3"/>
      <c r="F735" s="3"/>
      <c r="G735" s="3"/>
      <c r="H735" s="3"/>
      <c r="I735" s="55"/>
      <c r="J735" s="55"/>
      <c r="K735" s="55"/>
      <c r="L735" s="3"/>
      <c r="M735" s="3"/>
      <c r="N735" s="3"/>
      <c r="O735" s="3"/>
      <c r="P735" s="3"/>
      <c r="Q735" s="3"/>
      <c r="R735" s="3"/>
      <c r="S735" s="3"/>
      <c r="T735" s="3"/>
      <c r="U735" s="3"/>
      <c r="V735" s="3"/>
      <c r="W735" s="3"/>
      <c r="X735" s="3"/>
      <c r="Y735" s="3"/>
      <c r="Z735" s="3"/>
    </row>
    <row r="736" ht="14.25" customHeight="1">
      <c r="A736" s="3"/>
      <c r="B736" s="3"/>
      <c r="C736" s="3"/>
      <c r="D736" s="3"/>
      <c r="E736" s="3"/>
      <c r="F736" s="3"/>
      <c r="G736" s="3"/>
      <c r="H736" s="3"/>
      <c r="I736" s="55"/>
      <c r="J736" s="55"/>
      <c r="K736" s="55"/>
      <c r="L736" s="3"/>
      <c r="M736" s="3"/>
      <c r="N736" s="3"/>
      <c r="O736" s="3"/>
      <c r="P736" s="3"/>
      <c r="Q736" s="3"/>
      <c r="R736" s="3"/>
      <c r="S736" s="3"/>
      <c r="T736" s="3"/>
      <c r="U736" s="3"/>
      <c r="V736" s="3"/>
      <c r="W736" s="3"/>
      <c r="X736" s="3"/>
      <c r="Y736" s="3"/>
      <c r="Z736" s="3"/>
    </row>
    <row r="737" ht="14.25" customHeight="1">
      <c r="A737" s="3"/>
      <c r="B737" s="3"/>
      <c r="C737" s="3"/>
      <c r="D737" s="3"/>
      <c r="E737" s="3"/>
      <c r="F737" s="3"/>
      <c r="G737" s="3"/>
      <c r="H737" s="3"/>
      <c r="I737" s="55"/>
      <c r="J737" s="55"/>
      <c r="K737" s="55"/>
      <c r="L737" s="3"/>
      <c r="M737" s="3"/>
      <c r="N737" s="3"/>
      <c r="O737" s="3"/>
      <c r="P737" s="3"/>
      <c r="Q737" s="3"/>
      <c r="R737" s="3"/>
      <c r="S737" s="3"/>
      <c r="T737" s="3"/>
      <c r="U737" s="3"/>
      <c r="V737" s="3"/>
      <c r="W737" s="3"/>
      <c r="X737" s="3"/>
      <c r="Y737" s="3"/>
      <c r="Z737" s="3"/>
    </row>
    <row r="738" ht="14.25" customHeight="1">
      <c r="A738" s="3"/>
      <c r="B738" s="3"/>
      <c r="C738" s="3"/>
      <c r="D738" s="3"/>
      <c r="E738" s="3"/>
      <c r="F738" s="3"/>
      <c r="G738" s="3"/>
      <c r="H738" s="3"/>
      <c r="I738" s="55"/>
      <c r="J738" s="55"/>
      <c r="K738" s="55"/>
      <c r="L738" s="3"/>
      <c r="M738" s="3"/>
      <c r="N738" s="3"/>
      <c r="O738" s="3"/>
      <c r="P738" s="3"/>
      <c r="Q738" s="3"/>
      <c r="R738" s="3"/>
      <c r="S738" s="3"/>
      <c r="T738" s="3"/>
      <c r="U738" s="3"/>
      <c r="V738" s="3"/>
      <c r="W738" s="3"/>
      <c r="X738" s="3"/>
      <c r="Y738" s="3"/>
      <c r="Z738" s="3"/>
    </row>
    <row r="739" ht="14.25" customHeight="1">
      <c r="A739" s="3"/>
      <c r="B739" s="3"/>
      <c r="C739" s="3"/>
      <c r="D739" s="3"/>
      <c r="E739" s="3"/>
      <c r="F739" s="3"/>
      <c r="G739" s="3"/>
      <c r="H739" s="3"/>
      <c r="I739" s="55"/>
      <c r="J739" s="55"/>
      <c r="K739" s="55"/>
      <c r="L739" s="3"/>
      <c r="M739" s="3"/>
      <c r="N739" s="3"/>
      <c r="O739" s="3"/>
      <c r="P739" s="3"/>
      <c r="Q739" s="3"/>
      <c r="R739" s="3"/>
      <c r="S739" s="3"/>
      <c r="T739" s="3"/>
      <c r="U739" s="3"/>
      <c r="V739" s="3"/>
      <c r="W739" s="3"/>
      <c r="X739" s="3"/>
      <c r="Y739" s="3"/>
      <c r="Z739" s="3"/>
    </row>
    <row r="740" ht="14.25" customHeight="1">
      <c r="A740" s="3"/>
      <c r="B740" s="3"/>
      <c r="C740" s="3"/>
      <c r="D740" s="3"/>
      <c r="E740" s="3"/>
      <c r="F740" s="3"/>
      <c r="G740" s="3"/>
      <c r="H740" s="3"/>
      <c r="I740" s="55"/>
      <c r="J740" s="55"/>
      <c r="K740" s="55"/>
      <c r="L740" s="3"/>
      <c r="M740" s="3"/>
      <c r="N740" s="3"/>
      <c r="O740" s="3"/>
      <c r="P740" s="3"/>
      <c r="Q740" s="3"/>
      <c r="R740" s="3"/>
      <c r="S740" s="3"/>
      <c r="T740" s="3"/>
      <c r="U740" s="3"/>
      <c r="V740" s="3"/>
      <c r="W740" s="3"/>
      <c r="X740" s="3"/>
      <c r="Y740" s="3"/>
      <c r="Z740" s="3"/>
    </row>
    <row r="741" ht="14.25" customHeight="1">
      <c r="A741" s="3"/>
      <c r="B741" s="3"/>
      <c r="C741" s="3"/>
      <c r="D741" s="3"/>
      <c r="E741" s="3"/>
      <c r="F741" s="3"/>
      <c r="G741" s="3"/>
      <c r="H741" s="3"/>
      <c r="I741" s="55"/>
      <c r="J741" s="55"/>
      <c r="K741" s="55"/>
      <c r="L741" s="3"/>
      <c r="M741" s="3"/>
      <c r="N741" s="3"/>
      <c r="O741" s="3"/>
      <c r="P741" s="3"/>
      <c r="Q741" s="3"/>
      <c r="R741" s="3"/>
      <c r="S741" s="3"/>
      <c r="T741" s="3"/>
      <c r="U741" s="3"/>
      <c r="V741" s="3"/>
      <c r="W741" s="3"/>
      <c r="X741" s="3"/>
      <c r="Y741" s="3"/>
      <c r="Z741" s="3"/>
    </row>
    <row r="742" ht="14.25" customHeight="1">
      <c r="A742" s="3"/>
      <c r="B742" s="3"/>
      <c r="C742" s="3"/>
      <c r="D742" s="3"/>
      <c r="E742" s="3"/>
      <c r="F742" s="3"/>
      <c r="G742" s="3"/>
      <c r="H742" s="3"/>
      <c r="I742" s="55"/>
      <c r="J742" s="55"/>
      <c r="K742" s="55"/>
      <c r="L742" s="3"/>
      <c r="M742" s="3"/>
      <c r="N742" s="3"/>
      <c r="O742" s="3"/>
      <c r="P742" s="3"/>
      <c r="Q742" s="3"/>
      <c r="R742" s="3"/>
      <c r="S742" s="3"/>
      <c r="T742" s="3"/>
      <c r="U742" s="3"/>
      <c r="V742" s="3"/>
      <c r="W742" s="3"/>
      <c r="X742" s="3"/>
      <c r="Y742" s="3"/>
      <c r="Z742" s="3"/>
    </row>
    <row r="743" ht="14.25" customHeight="1">
      <c r="A743" s="3"/>
      <c r="B743" s="3"/>
      <c r="C743" s="3"/>
      <c r="D743" s="3"/>
      <c r="E743" s="3"/>
      <c r="F743" s="3"/>
      <c r="G743" s="3"/>
      <c r="H743" s="3"/>
      <c r="I743" s="55"/>
      <c r="J743" s="55"/>
      <c r="K743" s="55"/>
      <c r="L743" s="3"/>
      <c r="M743" s="3"/>
      <c r="N743" s="3"/>
      <c r="O743" s="3"/>
      <c r="P743" s="3"/>
      <c r="Q743" s="3"/>
      <c r="R743" s="3"/>
      <c r="S743" s="3"/>
      <c r="T743" s="3"/>
      <c r="U743" s="3"/>
      <c r="V743" s="3"/>
      <c r="W743" s="3"/>
      <c r="X743" s="3"/>
      <c r="Y743" s="3"/>
      <c r="Z743" s="3"/>
    </row>
    <row r="744" ht="14.25" customHeight="1">
      <c r="A744" s="3"/>
      <c r="B744" s="3"/>
      <c r="C744" s="3"/>
      <c r="D744" s="3"/>
      <c r="E744" s="3"/>
      <c r="F744" s="3"/>
      <c r="G744" s="3"/>
      <c r="H744" s="3"/>
      <c r="I744" s="55"/>
      <c r="J744" s="55"/>
      <c r="K744" s="55"/>
      <c r="L744" s="3"/>
      <c r="M744" s="3"/>
      <c r="N744" s="3"/>
      <c r="O744" s="3"/>
      <c r="P744" s="3"/>
      <c r="Q744" s="3"/>
      <c r="R744" s="3"/>
      <c r="S744" s="3"/>
      <c r="T744" s="3"/>
      <c r="U744" s="3"/>
      <c r="V744" s="3"/>
      <c r="W744" s="3"/>
      <c r="X744" s="3"/>
      <c r="Y744" s="3"/>
      <c r="Z744" s="3"/>
    </row>
    <row r="745" ht="14.25" customHeight="1">
      <c r="A745" s="3"/>
      <c r="B745" s="3"/>
      <c r="C745" s="3"/>
      <c r="D745" s="3"/>
      <c r="E745" s="3"/>
      <c r="F745" s="3"/>
      <c r="G745" s="3"/>
      <c r="H745" s="3"/>
      <c r="I745" s="55"/>
      <c r="J745" s="55"/>
      <c r="K745" s="55"/>
      <c r="L745" s="3"/>
      <c r="M745" s="3"/>
      <c r="N745" s="3"/>
      <c r="O745" s="3"/>
      <c r="P745" s="3"/>
      <c r="Q745" s="3"/>
      <c r="R745" s="3"/>
      <c r="S745" s="3"/>
      <c r="T745" s="3"/>
      <c r="U745" s="3"/>
      <c r="V745" s="3"/>
      <c r="W745" s="3"/>
      <c r="X745" s="3"/>
      <c r="Y745" s="3"/>
      <c r="Z745" s="3"/>
    </row>
    <row r="746" ht="14.25" customHeight="1">
      <c r="A746" s="3"/>
      <c r="B746" s="3"/>
      <c r="C746" s="3"/>
      <c r="D746" s="3"/>
      <c r="E746" s="3"/>
      <c r="F746" s="3"/>
      <c r="G746" s="3"/>
      <c r="H746" s="3"/>
      <c r="I746" s="55"/>
      <c r="J746" s="55"/>
      <c r="K746" s="55"/>
      <c r="L746" s="3"/>
      <c r="M746" s="3"/>
      <c r="N746" s="3"/>
      <c r="O746" s="3"/>
      <c r="P746" s="3"/>
      <c r="Q746" s="3"/>
      <c r="R746" s="3"/>
      <c r="S746" s="3"/>
      <c r="T746" s="3"/>
      <c r="U746" s="3"/>
      <c r="V746" s="3"/>
      <c r="W746" s="3"/>
      <c r="X746" s="3"/>
      <c r="Y746" s="3"/>
      <c r="Z746" s="3"/>
    </row>
    <row r="747" ht="14.25" customHeight="1">
      <c r="A747" s="3"/>
      <c r="B747" s="3"/>
      <c r="C747" s="3"/>
      <c r="D747" s="3"/>
      <c r="E747" s="3"/>
      <c r="F747" s="3"/>
      <c r="G747" s="3"/>
      <c r="H747" s="3"/>
      <c r="I747" s="55"/>
      <c r="J747" s="55"/>
      <c r="K747" s="55"/>
      <c r="L747" s="3"/>
      <c r="M747" s="3"/>
      <c r="N747" s="3"/>
      <c r="O747" s="3"/>
      <c r="P747" s="3"/>
      <c r="Q747" s="3"/>
      <c r="R747" s="3"/>
      <c r="S747" s="3"/>
      <c r="T747" s="3"/>
      <c r="U747" s="3"/>
      <c r="V747" s="3"/>
      <c r="W747" s="3"/>
      <c r="X747" s="3"/>
      <c r="Y747" s="3"/>
      <c r="Z747" s="3"/>
    </row>
    <row r="748" ht="14.25" customHeight="1">
      <c r="A748" s="3"/>
      <c r="B748" s="3"/>
      <c r="C748" s="3"/>
      <c r="D748" s="3"/>
      <c r="E748" s="3"/>
      <c r="F748" s="3"/>
      <c r="G748" s="3"/>
      <c r="H748" s="3"/>
      <c r="I748" s="55"/>
      <c r="J748" s="55"/>
      <c r="K748" s="55"/>
      <c r="L748" s="3"/>
      <c r="M748" s="3"/>
      <c r="N748" s="3"/>
      <c r="O748" s="3"/>
      <c r="P748" s="3"/>
      <c r="Q748" s="3"/>
      <c r="R748" s="3"/>
      <c r="S748" s="3"/>
      <c r="T748" s="3"/>
      <c r="U748" s="3"/>
      <c r="V748" s="3"/>
      <c r="W748" s="3"/>
      <c r="X748" s="3"/>
      <c r="Y748" s="3"/>
      <c r="Z748" s="3"/>
    </row>
    <row r="749" ht="14.25" customHeight="1">
      <c r="A749" s="3"/>
      <c r="B749" s="3"/>
      <c r="C749" s="3"/>
      <c r="D749" s="3"/>
      <c r="E749" s="3"/>
      <c r="F749" s="3"/>
      <c r="G749" s="3"/>
      <c r="H749" s="3"/>
      <c r="I749" s="55"/>
      <c r="J749" s="55"/>
      <c r="K749" s="55"/>
      <c r="L749" s="3"/>
      <c r="M749" s="3"/>
      <c r="N749" s="3"/>
      <c r="O749" s="3"/>
      <c r="P749" s="3"/>
      <c r="Q749" s="3"/>
      <c r="R749" s="3"/>
      <c r="S749" s="3"/>
      <c r="T749" s="3"/>
      <c r="U749" s="3"/>
      <c r="V749" s="3"/>
      <c r="W749" s="3"/>
      <c r="X749" s="3"/>
      <c r="Y749" s="3"/>
      <c r="Z749" s="3"/>
    </row>
    <row r="750" ht="14.25" customHeight="1">
      <c r="A750" s="3"/>
      <c r="B750" s="3"/>
      <c r="C750" s="3"/>
      <c r="D750" s="3"/>
      <c r="E750" s="3"/>
      <c r="F750" s="3"/>
      <c r="G750" s="3"/>
      <c r="H750" s="3"/>
      <c r="I750" s="55"/>
      <c r="J750" s="55"/>
      <c r="K750" s="55"/>
      <c r="L750" s="3"/>
      <c r="M750" s="3"/>
      <c r="N750" s="3"/>
      <c r="O750" s="3"/>
      <c r="P750" s="3"/>
      <c r="Q750" s="3"/>
      <c r="R750" s="3"/>
      <c r="S750" s="3"/>
      <c r="T750" s="3"/>
      <c r="U750" s="3"/>
      <c r="V750" s="3"/>
      <c r="W750" s="3"/>
      <c r="X750" s="3"/>
      <c r="Y750" s="3"/>
      <c r="Z750" s="3"/>
    </row>
    <row r="751" ht="14.25" customHeight="1">
      <c r="A751" s="3"/>
      <c r="B751" s="3"/>
      <c r="C751" s="3"/>
      <c r="D751" s="3"/>
      <c r="E751" s="3"/>
      <c r="F751" s="3"/>
      <c r="G751" s="3"/>
      <c r="H751" s="3"/>
      <c r="I751" s="55"/>
      <c r="J751" s="55"/>
      <c r="K751" s="55"/>
      <c r="L751" s="3"/>
      <c r="M751" s="3"/>
      <c r="N751" s="3"/>
      <c r="O751" s="3"/>
      <c r="P751" s="3"/>
      <c r="Q751" s="3"/>
      <c r="R751" s="3"/>
      <c r="S751" s="3"/>
      <c r="T751" s="3"/>
      <c r="U751" s="3"/>
      <c r="V751" s="3"/>
      <c r="W751" s="3"/>
      <c r="X751" s="3"/>
      <c r="Y751" s="3"/>
      <c r="Z751" s="3"/>
    </row>
    <row r="752" ht="14.25" customHeight="1">
      <c r="A752" s="3"/>
      <c r="B752" s="3"/>
      <c r="C752" s="3"/>
      <c r="D752" s="3"/>
      <c r="E752" s="3"/>
      <c r="F752" s="3"/>
      <c r="G752" s="3"/>
      <c r="H752" s="3"/>
      <c r="I752" s="55"/>
      <c r="J752" s="55"/>
      <c r="K752" s="55"/>
      <c r="L752" s="3"/>
      <c r="M752" s="3"/>
      <c r="N752" s="3"/>
      <c r="O752" s="3"/>
      <c r="P752" s="3"/>
      <c r="Q752" s="3"/>
      <c r="R752" s="3"/>
      <c r="S752" s="3"/>
      <c r="T752" s="3"/>
      <c r="U752" s="3"/>
      <c r="V752" s="3"/>
      <c r="W752" s="3"/>
      <c r="X752" s="3"/>
      <c r="Y752" s="3"/>
      <c r="Z752" s="3"/>
    </row>
    <row r="753" ht="14.25" customHeight="1">
      <c r="A753" s="3"/>
      <c r="B753" s="3"/>
      <c r="C753" s="3"/>
      <c r="D753" s="3"/>
      <c r="E753" s="3"/>
      <c r="F753" s="3"/>
      <c r="G753" s="3"/>
      <c r="H753" s="3"/>
      <c r="I753" s="55"/>
      <c r="J753" s="55"/>
      <c r="K753" s="55"/>
      <c r="L753" s="3"/>
      <c r="M753" s="3"/>
      <c r="N753" s="3"/>
      <c r="O753" s="3"/>
      <c r="P753" s="3"/>
      <c r="Q753" s="3"/>
      <c r="R753" s="3"/>
      <c r="S753" s="3"/>
      <c r="T753" s="3"/>
      <c r="U753" s="3"/>
      <c r="V753" s="3"/>
      <c r="W753" s="3"/>
      <c r="X753" s="3"/>
      <c r="Y753" s="3"/>
      <c r="Z753" s="3"/>
    </row>
    <row r="754" ht="14.25" customHeight="1">
      <c r="A754" s="3"/>
      <c r="B754" s="3"/>
      <c r="C754" s="3"/>
      <c r="D754" s="3"/>
      <c r="E754" s="3"/>
      <c r="F754" s="3"/>
      <c r="G754" s="3"/>
      <c r="H754" s="3"/>
      <c r="I754" s="55"/>
      <c r="J754" s="55"/>
      <c r="K754" s="55"/>
      <c r="L754" s="3"/>
      <c r="M754" s="3"/>
      <c r="N754" s="3"/>
      <c r="O754" s="3"/>
      <c r="P754" s="3"/>
      <c r="Q754" s="3"/>
      <c r="R754" s="3"/>
      <c r="S754" s="3"/>
      <c r="T754" s="3"/>
      <c r="U754" s="3"/>
      <c r="V754" s="3"/>
      <c r="W754" s="3"/>
      <c r="X754" s="3"/>
      <c r="Y754" s="3"/>
      <c r="Z754" s="3"/>
    </row>
    <row r="755" ht="14.25" customHeight="1">
      <c r="A755" s="3"/>
      <c r="B755" s="3"/>
      <c r="C755" s="3"/>
      <c r="D755" s="3"/>
      <c r="E755" s="3"/>
      <c r="F755" s="3"/>
      <c r="G755" s="3"/>
      <c r="H755" s="3"/>
      <c r="I755" s="55"/>
      <c r="J755" s="55"/>
      <c r="K755" s="55"/>
      <c r="L755" s="3"/>
      <c r="M755" s="3"/>
      <c r="N755" s="3"/>
      <c r="O755" s="3"/>
      <c r="P755" s="3"/>
      <c r="Q755" s="3"/>
      <c r="R755" s="3"/>
      <c r="S755" s="3"/>
      <c r="T755" s="3"/>
      <c r="U755" s="3"/>
      <c r="V755" s="3"/>
      <c r="W755" s="3"/>
      <c r="X755" s="3"/>
      <c r="Y755" s="3"/>
      <c r="Z755" s="3"/>
    </row>
    <row r="756" ht="14.25" customHeight="1">
      <c r="A756" s="3"/>
      <c r="B756" s="3"/>
      <c r="C756" s="3"/>
      <c r="D756" s="3"/>
      <c r="E756" s="3"/>
      <c r="F756" s="3"/>
      <c r="G756" s="3"/>
      <c r="H756" s="3"/>
      <c r="I756" s="55"/>
      <c r="J756" s="55"/>
      <c r="K756" s="55"/>
      <c r="L756" s="3"/>
      <c r="M756" s="3"/>
      <c r="N756" s="3"/>
      <c r="O756" s="3"/>
      <c r="P756" s="3"/>
      <c r="Q756" s="3"/>
      <c r="R756" s="3"/>
      <c r="S756" s="3"/>
      <c r="T756" s="3"/>
      <c r="U756" s="3"/>
      <c r="V756" s="3"/>
      <c r="W756" s="3"/>
      <c r="X756" s="3"/>
      <c r="Y756" s="3"/>
      <c r="Z756" s="3"/>
    </row>
    <row r="757" ht="14.25" customHeight="1">
      <c r="A757" s="3"/>
      <c r="B757" s="3"/>
      <c r="C757" s="3"/>
      <c r="D757" s="3"/>
      <c r="E757" s="3"/>
      <c r="F757" s="3"/>
      <c r="G757" s="3"/>
      <c r="H757" s="3"/>
      <c r="I757" s="55"/>
      <c r="J757" s="55"/>
      <c r="K757" s="55"/>
      <c r="L757" s="3"/>
      <c r="M757" s="3"/>
      <c r="N757" s="3"/>
      <c r="O757" s="3"/>
      <c r="P757" s="3"/>
      <c r="Q757" s="3"/>
      <c r="R757" s="3"/>
      <c r="S757" s="3"/>
      <c r="T757" s="3"/>
      <c r="U757" s="3"/>
      <c r="V757" s="3"/>
      <c r="W757" s="3"/>
      <c r="X757" s="3"/>
      <c r="Y757" s="3"/>
      <c r="Z757" s="3"/>
    </row>
    <row r="758" ht="14.25" customHeight="1">
      <c r="A758" s="3"/>
      <c r="B758" s="3"/>
      <c r="C758" s="3"/>
      <c r="D758" s="3"/>
      <c r="E758" s="3"/>
      <c r="F758" s="3"/>
      <c r="G758" s="3"/>
      <c r="H758" s="3"/>
      <c r="I758" s="55"/>
      <c r="J758" s="55"/>
      <c r="K758" s="55"/>
      <c r="L758" s="3"/>
      <c r="M758" s="3"/>
      <c r="N758" s="3"/>
      <c r="O758" s="3"/>
      <c r="P758" s="3"/>
      <c r="Q758" s="3"/>
      <c r="R758" s="3"/>
      <c r="S758" s="3"/>
      <c r="T758" s="3"/>
      <c r="U758" s="3"/>
      <c r="V758" s="3"/>
      <c r="W758" s="3"/>
      <c r="X758" s="3"/>
      <c r="Y758" s="3"/>
      <c r="Z758" s="3"/>
    </row>
    <row r="759" ht="14.25" customHeight="1">
      <c r="A759" s="3"/>
      <c r="B759" s="3"/>
      <c r="C759" s="3"/>
      <c r="D759" s="3"/>
      <c r="E759" s="3"/>
      <c r="F759" s="3"/>
      <c r="G759" s="3"/>
      <c r="H759" s="3"/>
      <c r="I759" s="55"/>
      <c r="J759" s="55"/>
      <c r="K759" s="55"/>
      <c r="L759" s="3"/>
      <c r="M759" s="3"/>
      <c r="N759" s="3"/>
      <c r="O759" s="3"/>
      <c r="P759" s="3"/>
      <c r="Q759" s="3"/>
      <c r="R759" s="3"/>
      <c r="S759" s="3"/>
      <c r="T759" s="3"/>
      <c r="U759" s="3"/>
      <c r="V759" s="3"/>
      <c r="W759" s="3"/>
      <c r="X759" s="3"/>
      <c r="Y759" s="3"/>
      <c r="Z759" s="3"/>
    </row>
    <row r="760" ht="14.25" customHeight="1">
      <c r="A760" s="3"/>
      <c r="B760" s="3"/>
      <c r="C760" s="3"/>
      <c r="D760" s="3"/>
      <c r="E760" s="3"/>
      <c r="F760" s="3"/>
      <c r="G760" s="3"/>
      <c r="H760" s="3"/>
      <c r="I760" s="55"/>
      <c r="J760" s="55"/>
      <c r="K760" s="55"/>
      <c r="L760" s="3"/>
      <c r="M760" s="3"/>
      <c r="N760" s="3"/>
      <c r="O760" s="3"/>
      <c r="P760" s="3"/>
      <c r="Q760" s="3"/>
      <c r="R760" s="3"/>
      <c r="S760" s="3"/>
      <c r="T760" s="3"/>
      <c r="U760" s="3"/>
      <c r="V760" s="3"/>
      <c r="W760" s="3"/>
      <c r="X760" s="3"/>
      <c r="Y760" s="3"/>
      <c r="Z760" s="3"/>
    </row>
    <row r="761" ht="14.25" customHeight="1">
      <c r="A761" s="3"/>
      <c r="B761" s="3"/>
      <c r="C761" s="3"/>
      <c r="D761" s="3"/>
      <c r="E761" s="3"/>
      <c r="F761" s="3"/>
      <c r="G761" s="3"/>
      <c r="H761" s="3"/>
      <c r="I761" s="55"/>
      <c r="J761" s="55"/>
      <c r="K761" s="55"/>
      <c r="L761" s="3"/>
      <c r="M761" s="3"/>
      <c r="N761" s="3"/>
      <c r="O761" s="3"/>
      <c r="P761" s="3"/>
      <c r="Q761" s="3"/>
      <c r="R761" s="3"/>
      <c r="S761" s="3"/>
      <c r="T761" s="3"/>
      <c r="U761" s="3"/>
      <c r="V761" s="3"/>
      <c r="W761" s="3"/>
      <c r="X761" s="3"/>
      <c r="Y761" s="3"/>
      <c r="Z761" s="3"/>
    </row>
    <row r="762" ht="14.25" customHeight="1">
      <c r="A762" s="3"/>
      <c r="B762" s="3"/>
      <c r="C762" s="3"/>
      <c r="D762" s="3"/>
      <c r="E762" s="3"/>
      <c r="F762" s="3"/>
      <c r="G762" s="3"/>
      <c r="H762" s="3"/>
      <c r="I762" s="55"/>
      <c r="J762" s="55"/>
      <c r="K762" s="55"/>
      <c r="L762" s="3"/>
      <c r="M762" s="3"/>
      <c r="N762" s="3"/>
      <c r="O762" s="3"/>
      <c r="P762" s="3"/>
      <c r="Q762" s="3"/>
      <c r="R762" s="3"/>
      <c r="S762" s="3"/>
      <c r="T762" s="3"/>
      <c r="U762" s="3"/>
      <c r="V762" s="3"/>
      <c r="W762" s="3"/>
      <c r="X762" s="3"/>
      <c r="Y762" s="3"/>
      <c r="Z762" s="3"/>
    </row>
    <row r="763" ht="14.25" customHeight="1">
      <c r="A763" s="3"/>
      <c r="B763" s="3"/>
      <c r="C763" s="3"/>
      <c r="D763" s="3"/>
      <c r="E763" s="3"/>
      <c r="F763" s="3"/>
      <c r="G763" s="3"/>
      <c r="H763" s="3"/>
      <c r="I763" s="55"/>
      <c r="J763" s="55"/>
      <c r="K763" s="55"/>
      <c r="L763" s="3"/>
      <c r="M763" s="3"/>
      <c r="N763" s="3"/>
      <c r="O763" s="3"/>
      <c r="P763" s="3"/>
      <c r="Q763" s="3"/>
      <c r="R763" s="3"/>
      <c r="S763" s="3"/>
      <c r="T763" s="3"/>
      <c r="U763" s="3"/>
      <c r="V763" s="3"/>
      <c r="W763" s="3"/>
      <c r="X763" s="3"/>
      <c r="Y763" s="3"/>
      <c r="Z763" s="3"/>
    </row>
    <row r="764" ht="14.25" customHeight="1">
      <c r="A764" s="3"/>
      <c r="B764" s="3"/>
      <c r="C764" s="3"/>
      <c r="D764" s="3"/>
      <c r="E764" s="3"/>
      <c r="F764" s="3"/>
      <c r="G764" s="3"/>
      <c r="H764" s="3"/>
      <c r="I764" s="55"/>
      <c r="J764" s="55"/>
      <c r="K764" s="55"/>
      <c r="L764" s="3"/>
      <c r="M764" s="3"/>
      <c r="N764" s="3"/>
      <c r="O764" s="3"/>
      <c r="P764" s="3"/>
      <c r="Q764" s="3"/>
      <c r="R764" s="3"/>
      <c r="S764" s="3"/>
      <c r="T764" s="3"/>
      <c r="U764" s="3"/>
      <c r="V764" s="3"/>
      <c r="W764" s="3"/>
      <c r="X764" s="3"/>
      <c r="Y764" s="3"/>
      <c r="Z764" s="3"/>
    </row>
    <row r="765" ht="14.25" customHeight="1">
      <c r="A765" s="3"/>
      <c r="B765" s="3"/>
      <c r="C765" s="3"/>
      <c r="D765" s="3"/>
      <c r="E765" s="3"/>
      <c r="F765" s="3"/>
      <c r="G765" s="3"/>
      <c r="H765" s="3"/>
      <c r="I765" s="55"/>
      <c r="J765" s="55"/>
      <c r="K765" s="55"/>
      <c r="L765" s="3"/>
      <c r="M765" s="3"/>
      <c r="N765" s="3"/>
      <c r="O765" s="3"/>
      <c r="P765" s="3"/>
      <c r="Q765" s="3"/>
      <c r="R765" s="3"/>
      <c r="S765" s="3"/>
      <c r="T765" s="3"/>
      <c r="U765" s="3"/>
      <c r="V765" s="3"/>
      <c r="W765" s="3"/>
      <c r="X765" s="3"/>
      <c r="Y765" s="3"/>
      <c r="Z765" s="3"/>
    </row>
    <row r="766" ht="14.25" customHeight="1">
      <c r="A766" s="3"/>
      <c r="B766" s="3"/>
      <c r="C766" s="3"/>
      <c r="D766" s="3"/>
      <c r="E766" s="3"/>
      <c r="F766" s="3"/>
      <c r="G766" s="3"/>
      <c r="H766" s="3"/>
      <c r="I766" s="55"/>
      <c r="J766" s="55"/>
      <c r="K766" s="55"/>
      <c r="L766" s="3"/>
      <c r="M766" s="3"/>
      <c r="N766" s="3"/>
      <c r="O766" s="3"/>
      <c r="P766" s="3"/>
      <c r="Q766" s="3"/>
      <c r="R766" s="3"/>
      <c r="S766" s="3"/>
      <c r="T766" s="3"/>
      <c r="U766" s="3"/>
      <c r="V766" s="3"/>
      <c r="W766" s="3"/>
      <c r="X766" s="3"/>
      <c r="Y766" s="3"/>
      <c r="Z766" s="3"/>
    </row>
    <row r="767" ht="14.25" customHeight="1">
      <c r="A767" s="3"/>
      <c r="B767" s="3"/>
      <c r="C767" s="3"/>
      <c r="D767" s="3"/>
      <c r="E767" s="3"/>
      <c r="F767" s="3"/>
      <c r="G767" s="3"/>
      <c r="H767" s="3"/>
      <c r="I767" s="55"/>
      <c r="J767" s="55"/>
      <c r="K767" s="55"/>
      <c r="L767" s="3"/>
      <c r="M767" s="3"/>
      <c r="N767" s="3"/>
      <c r="O767" s="3"/>
      <c r="P767" s="3"/>
      <c r="Q767" s="3"/>
      <c r="R767" s="3"/>
      <c r="S767" s="3"/>
      <c r="T767" s="3"/>
      <c r="U767" s="3"/>
      <c r="V767" s="3"/>
      <c r="W767" s="3"/>
      <c r="X767" s="3"/>
      <c r="Y767" s="3"/>
      <c r="Z767" s="3"/>
    </row>
    <row r="768" ht="14.25" customHeight="1">
      <c r="A768" s="3"/>
      <c r="B768" s="3"/>
      <c r="C768" s="3"/>
      <c r="D768" s="3"/>
      <c r="E768" s="3"/>
      <c r="F768" s="3"/>
      <c r="G768" s="3"/>
      <c r="H768" s="3"/>
      <c r="I768" s="55"/>
      <c r="J768" s="55"/>
      <c r="K768" s="55"/>
      <c r="L768" s="3"/>
      <c r="M768" s="3"/>
      <c r="N768" s="3"/>
      <c r="O768" s="3"/>
      <c r="P768" s="3"/>
      <c r="Q768" s="3"/>
      <c r="R768" s="3"/>
      <c r="S768" s="3"/>
      <c r="T768" s="3"/>
      <c r="U768" s="3"/>
      <c r="V768" s="3"/>
      <c r="W768" s="3"/>
      <c r="X768" s="3"/>
      <c r="Y768" s="3"/>
      <c r="Z768" s="3"/>
    </row>
    <row r="769" ht="14.25" customHeight="1">
      <c r="A769" s="3"/>
      <c r="B769" s="3"/>
      <c r="C769" s="3"/>
      <c r="D769" s="3"/>
      <c r="E769" s="3"/>
      <c r="F769" s="3"/>
      <c r="G769" s="3"/>
      <c r="H769" s="3"/>
      <c r="I769" s="55"/>
      <c r="J769" s="55"/>
      <c r="K769" s="55"/>
      <c r="L769" s="3"/>
      <c r="M769" s="3"/>
      <c r="N769" s="3"/>
      <c r="O769" s="3"/>
      <c r="P769" s="3"/>
      <c r="Q769" s="3"/>
      <c r="R769" s="3"/>
      <c r="S769" s="3"/>
      <c r="T769" s="3"/>
      <c r="U769" s="3"/>
      <c r="V769" s="3"/>
      <c r="W769" s="3"/>
      <c r="X769" s="3"/>
      <c r="Y769" s="3"/>
      <c r="Z769" s="3"/>
    </row>
    <row r="770" ht="14.25" customHeight="1">
      <c r="A770" s="3"/>
      <c r="B770" s="3"/>
      <c r="C770" s="3"/>
      <c r="D770" s="3"/>
      <c r="E770" s="3"/>
      <c r="F770" s="3"/>
      <c r="G770" s="3"/>
      <c r="H770" s="3"/>
      <c r="I770" s="55"/>
      <c r="J770" s="55"/>
      <c r="K770" s="55"/>
      <c r="L770" s="3"/>
      <c r="M770" s="3"/>
      <c r="N770" s="3"/>
      <c r="O770" s="3"/>
      <c r="P770" s="3"/>
      <c r="Q770" s="3"/>
      <c r="R770" s="3"/>
      <c r="S770" s="3"/>
      <c r="T770" s="3"/>
      <c r="U770" s="3"/>
      <c r="V770" s="3"/>
      <c r="W770" s="3"/>
      <c r="X770" s="3"/>
      <c r="Y770" s="3"/>
      <c r="Z770" s="3"/>
    </row>
    <row r="771" ht="14.25" customHeight="1">
      <c r="A771" s="3"/>
      <c r="B771" s="3"/>
      <c r="C771" s="3"/>
      <c r="D771" s="3"/>
      <c r="E771" s="3"/>
      <c r="F771" s="3"/>
      <c r="G771" s="3"/>
      <c r="H771" s="3"/>
      <c r="I771" s="55"/>
      <c r="J771" s="55"/>
      <c r="K771" s="55"/>
      <c r="L771" s="3"/>
      <c r="M771" s="3"/>
      <c r="N771" s="3"/>
      <c r="O771" s="3"/>
      <c r="P771" s="3"/>
      <c r="Q771" s="3"/>
      <c r="R771" s="3"/>
      <c r="S771" s="3"/>
      <c r="T771" s="3"/>
      <c r="U771" s="3"/>
      <c r="V771" s="3"/>
      <c r="W771" s="3"/>
      <c r="X771" s="3"/>
      <c r="Y771" s="3"/>
      <c r="Z771" s="3"/>
    </row>
    <row r="772" ht="14.25" customHeight="1">
      <c r="A772" s="3"/>
      <c r="B772" s="3"/>
      <c r="C772" s="3"/>
      <c r="D772" s="3"/>
      <c r="E772" s="3"/>
      <c r="F772" s="3"/>
      <c r="G772" s="3"/>
      <c r="H772" s="3"/>
      <c r="I772" s="55"/>
      <c r="J772" s="55"/>
      <c r="K772" s="55"/>
      <c r="L772" s="3"/>
      <c r="M772" s="3"/>
      <c r="N772" s="3"/>
      <c r="O772" s="3"/>
      <c r="P772" s="3"/>
      <c r="Q772" s="3"/>
      <c r="R772" s="3"/>
      <c r="S772" s="3"/>
      <c r="T772" s="3"/>
      <c r="U772" s="3"/>
      <c r="V772" s="3"/>
      <c r="W772" s="3"/>
      <c r="X772" s="3"/>
      <c r="Y772" s="3"/>
      <c r="Z772" s="3"/>
    </row>
    <row r="773" ht="14.25" customHeight="1">
      <c r="A773" s="3"/>
      <c r="B773" s="3"/>
      <c r="C773" s="3"/>
      <c r="D773" s="3"/>
      <c r="E773" s="3"/>
      <c r="F773" s="3"/>
      <c r="G773" s="3"/>
      <c r="H773" s="3"/>
      <c r="I773" s="55"/>
      <c r="J773" s="55"/>
      <c r="K773" s="55"/>
      <c r="L773" s="3"/>
      <c r="M773" s="3"/>
      <c r="N773" s="3"/>
      <c r="O773" s="3"/>
      <c r="P773" s="3"/>
      <c r="Q773" s="3"/>
      <c r="R773" s="3"/>
      <c r="S773" s="3"/>
      <c r="T773" s="3"/>
      <c r="U773" s="3"/>
      <c r="V773" s="3"/>
      <c r="W773" s="3"/>
      <c r="X773" s="3"/>
      <c r="Y773" s="3"/>
      <c r="Z773" s="3"/>
    </row>
    <row r="774" ht="14.25" customHeight="1">
      <c r="A774" s="3"/>
      <c r="B774" s="3"/>
      <c r="C774" s="3"/>
      <c r="D774" s="3"/>
      <c r="E774" s="3"/>
      <c r="F774" s="3"/>
      <c r="G774" s="3"/>
      <c r="H774" s="3"/>
      <c r="I774" s="55"/>
      <c r="J774" s="55"/>
      <c r="K774" s="55"/>
      <c r="L774" s="3"/>
      <c r="M774" s="3"/>
      <c r="N774" s="3"/>
      <c r="O774" s="3"/>
      <c r="P774" s="3"/>
      <c r="Q774" s="3"/>
      <c r="R774" s="3"/>
      <c r="S774" s="3"/>
      <c r="T774" s="3"/>
      <c r="U774" s="3"/>
      <c r="V774" s="3"/>
      <c r="W774" s="3"/>
      <c r="X774" s="3"/>
      <c r="Y774" s="3"/>
      <c r="Z774" s="3"/>
    </row>
    <row r="775" ht="14.25" customHeight="1">
      <c r="A775" s="3"/>
      <c r="B775" s="3"/>
      <c r="C775" s="3"/>
      <c r="D775" s="3"/>
      <c r="E775" s="3"/>
      <c r="F775" s="3"/>
      <c r="G775" s="3"/>
      <c r="H775" s="3"/>
      <c r="I775" s="55"/>
      <c r="J775" s="55"/>
      <c r="K775" s="55"/>
      <c r="L775" s="3"/>
      <c r="M775" s="3"/>
      <c r="N775" s="3"/>
      <c r="O775" s="3"/>
      <c r="P775" s="3"/>
      <c r="Q775" s="3"/>
      <c r="R775" s="3"/>
      <c r="S775" s="3"/>
      <c r="T775" s="3"/>
      <c r="U775" s="3"/>
      <c r="V775" s="3"/>
      <c r="W775" s="3"/>
      <c r="X775" s="3"/>
      <c r="Y775" s="3"/>
      <c r="Z775" s="3"/>
    </row>
    <row r="776" ht="14.25" customHeight="1">
      <c r="A776" s="3"/>
      <c r="B776" s="3"/>
      <c r="C776" s="3"/>
      <c r="D776" s="3"/>
      <c r="E776" s="3"/>
      <c r="F776" s="3"/>
      <c r="G776" s="3"/>
      <c r="H776" s="3"/>
      <c r="I776" s="55"/>
      <c r="J776" s="55"/>
      <c r="K776" s="55"/>
      <c r="L776" s="3"/>
      <c r="M776" s="3"/>
      <c r="N776" s="3"/>
      <c r="O776" s="3"/>
      <c r="P776" s="3"/>
      <c r="Q776" s="3"/>
      <c r="R776" s="3"/>
      <c r="S776" s="3"/>
      <c r="T776" s="3"/>
      <c r="U776" s="3"/>
      <c r="V776" s="3"/>
      <c r="W776" s="3"/>
      <c r="X776" s="3"/>
      <c r="Y776" s="3"/>
      <c r="Z776" s="3"/>
    </row>
    <row r="777" ht="14.25" customHeight="1">
      <c r="A777" s="3"/>
      <c r="B777" s="3"/>
      <c r="C777" s="3"/>
      <c r="D777" s="3"/>
      <c r="E777" s="3"/>
      <c r="F777" s="3"/>
      <c r="G777" s="3"/>
      <c r="H777" s="3"/>
      <c r="I777" s="55"/>
      <c r="J777" s="55"/>
      <c r="K777" s="55"/>
      <c r="L777" s="3"/>
      <c r="M777" s="3"/>
      <c r="N777" s="3"/>
      <c r="O777" s="3"/>
      <c r="P777" s="3"/>
      <c r="Q777" s="3"/>
      <c r="R777" s="3"/>
      <c r="S777" s="3"/>
      <c r="T777" s="3"/>
      <c r="U777" s="3"/>
      <c r="V777" s="3"/>
      <c r="W777" s="3"/>
      <c r="X777" s="3"/>
      <c r="Y777" s="3"/>
      <c r="Z777" s="3"/>
    </row>
    <row r="778" ht="14.25" customHeight="1">
      <c r="A778" s="3"/>
      <c r="B778" s="3"/>
      <c r="C778" s="3"/>
      <c r="D778" s="3"/>
      <c r="E778" s="3"/>
      <c r="F778" s="3"/>
      <c r="G778" s="3"/>
      <c r="H778" s="3"/>
      <c r="I778" s="55"/>
      <c r="J778" s="55"/>
      <c r="K778" s="55"/>
      <c r="L778" s="3"/>
      <c r="M778" s="3"/>
      <c r="N778" s="3"/>
      <c r="O778" s="3"/>
      <c r="P778" s="3"/>
      <c r="Q778" s="3"/>
      <c r="R778" s="3"/>
      <c r="S778" s="3"/>
      <c r="T778" s="3"/>
      <c r="U778" s="3"/>
      <c r="V778" s="3"/>
      <c r="W778" s="3"/>
      <c r="X778" s="3"/>
      <c r="Y778" s="3"/>
      <c r="Z778" s="3"/>
    </row>
    <row r="779" ht="14.25" customHeight="1">
      <c r="A779" s="3"/>
      <c r="B779" s="3"/>
      <c r="C779" s="3"/>
      <c r="D779" s="3"/>
      <c r="E779" s="3"/>
      <c r="F779" s="3"/>
      <c r="G779" s="3"/>
      <c r="H779" s="3"/>
      <c r="I779" s="55"/>
      <c r="J779" s="55"/>
      <c r="K779" s="55"/>
      <c r="L779" s="3"/>
      <c r="M779" s="3"/>
      <c r="N779" s="3"/>
      <c r="O779" s="3"/>
      <c r="P779" s="3"/>
      <c r="Q779" s="3"/>
      <c r="R779" s="3"/>
      <c r="S779" s="3"/>
      <c r="T779" s="3"/>
      <c r="U779" s="3"/>
      <c r="V779" s="3"/>
      <c r="W779" s="3"/>
      <c r="X779" s="3"/>
      <c r="Y779" s="3"/>
      <c r="Z779" s="3"/>
    </row>
    <row r="780" ht="14.25" customHeight="1">
      <c r="A780" s="3"/>
      <c r="B780" s="3"/>
      <c r="C780" s="3"/>
      <c r="D780" s="3"/>
      <c r="E780" s="3"/>
      <c r="F780" s="3"/>
      <c r="G780" s="3"/>
      <c r="H780" s="3"/>
      <c r="I780" s="55"/>
      <c r="J780" s="55"/>
      <c r="K780" s="55"/>
      <c r="L780" s="3"/>
      <c r="M780" s="3"/>
      <c r="N780" s="3"/>
      <c r="O780" s="3"/>
      <c r="P780" s="3"/>
      <c r="Q780" s="3"/>
      <c r="R780" s="3"/>
      <c r="S780" s="3"/>
      <c r="T780" s="3"/>
      <c r="U780" s="3"/>
      <c r="V780" s="3"/>
      <c r="W780" s="3"/>
      <c r="X780" s="3"/>
      <c r="Y780" s="3"/>
      <c r="Z780" s="3"/>
    </row>
    <row r="781" ht="14.25" customHeight="1">
      <c r="A781" s="3"/>
      <c r="B781" s="3"/>
      <c r="C781" s="3"/>
      <c r="D781" s="3"/>
      <c r="E781" s="3"/>
      <c r="F781" s="3"/>
      <c r="G781" s="3"/>
      <c r="H781" s="3"/>
      <c r="I781" s="55"/>
      <c r="J781" s="55"/>
      <c r="K781" s="55"/>
      <c r="L781" s="3"/>
      <c r="M781" s="3"/>
      <c r="N781" s="3"/>
      <c r="O781" s="3"/>
      <c r="P781" s="3"/>
      <c r="Q781" s="3"/>
      <c r="R781" s="3"/>
      <c r="S781" s="3"/>
      <c r="T781" s="3"/>
      <c r="U781" s="3"/>
      <c r="V781" s="3"/>
      <c r="W781" s="3"/>
      <c r="X781" s="3"/>
      <c r="Y781" s="3"/>
      <c r="Z781" s="3"/>
    </row>
    <row r="782" ht="14.25" customHeight="1">
      <c r="A782" s="3"/>
      <c r="B782" s="3"/>
      <c r="C782" s="3"/>
      <c r="D782" s="3"/>
      <c r="E782" s="3"/>
      <c r="F782" s="3"/>
      <c r="G782" s="3"/>
      <c r="H782" s="3"/>
      <c r="I782" s="55"/>
      <c r="J782" s="55"/>
      <c r="K782" s="55"/>
      <c r="L782" s="3"/>
      <c r="M782" s="3"/>
      <c r="N782" s="3"/>
      <c r="O782" s="3"/>
      <c r="P782" s="3"/>
      <c r="Q782" s="3"/>
      <c r="R782" s="3"/>
      <c r="S782" s="3"/>
      <c r="T782" s="3"/>
      <c r="U782" s="3"/>
      <c r="V782" s="3"/>
      <c r="W782" s="3"/>
      <c r="X782" s="3"/>
      <c r="Y782" s="3"/>
      <c r="Z782" s="3"/>
    </row>
    <row r="783" ht="14.25" customHeight="1">
      <c r="A783" s="3"/>
      <c r="B783" s="3"/>
      <c r="C783" s="3"/>
      <c r="D783" s="3"/>
      <c r="E783" s="3"/>
      <c r="F783" s="3"/>
      <c r="G783" s="3"/>
      <c r="H783" s="3"/>
      <c r="I783" s="55"/>
      <c r="J783" s="55"/>
      <c r="K783" s="55"/>
      <c r="L783" s="3"/>
      <c r="M783" s="3"/>
      <c r="N783" s="3"/>
      <c r="O783" s="3"/>
      <c r="P783" s="3"/>
      <c r="Q783" s="3"/>
      <c r="R783" s="3"/>
      <c r="S783" s="3"/>
      <c r="T783" s="3"/>
      <c r="U783" s="3"/>
      <c r="V783" s="3"/>
      <c r="W783" s="3"/>
      <c r="X783" s="3"/>
      <c r="Y783" s="3"/>
      <c r="Z783" s="3"/>
    </row>
    <row r="784" ht="14.25" customHeight="1">
      <c r="A784" s="3"/>
      <c r="B784" s="3"/>
      <c r="C784" s="3"/>
      <c r="D784" s="3"/>
      <c r="E784" s="3"/>
      <c r="F784" s="3"/>
      <c r="G784" s="3"/>
      <c r="H784" s="3"/>
      <c r="I784" s="55"/>
      <c r="J784" s="55"/>
      <c r="K784" s="55"/>
      <c r="L784" s="3"/>
      <c r="M784" s="3"/>
      <c r="N784" s="3"/>
      <c r="O784" s="3"/>
      <c r="P784" s="3"/>
      <c r="Q784" s="3"/>
      <c r="R784" s="3"/>
      <c r="S784" s="3"/>
      <c r="T784" s="3"/>
      <c r="U784" s="3"/>
      <c r="V784" s="3"/>
      <c r="W784" s="3"/>
      <c r="X784" s="3"/>
      <c r="Y784" s="3"/>
      <c r="Z784" s="3"/>
    </row>
    <row r="785" ht="14.25" customHeight="1">
      <c r="A785" s="3"/>
      <c r="B785" s="3"/>
      <c r="C785" s="3"/>
      <c r="D785" s="3"/>
      <c r="E785" s="3"/>
      <c r="F785" s="3"/>
      <c r="G785" s="3"/>
      <c r="H785" s="3"/>
      <c r="I785" s="55"/>
      <c r="J785" s="55"/>
      <c r="K785" s="55"/>
      <c r="L785" s="3"/>
      <c r="M785" s="3"/>
      <c r="N785" s="3"/>
      <c r="O785" s="3"/>
      <c r="P785" s="3"/>
      <c r="Q785" s="3"/>
      <c r="R785" s="3"/>
      <c r="S785" s="3"/>
      <c r="T785" s="3"/>
      <c r="U785" s="3"/>
      <c r="V785" s="3"/>
      <c r="W785" s="3"/>
      <c r="X785" s="3"/>
      <c r="Y785" s="3"/>
      <c r="Z785" s="3"/>
    </row>
    <row r="786" ht="14.25" customHeight="1">
      <c r="A786" s="3"/>
      <c r="B786" s="3"/>
      <c r="C786" s="3"/>
      <c r="D786" s="3"/>
      <c r="E786" s="3"/>
      <c r="F786" s="3"/>
      <c r="G786" s="3"/>
      <c r="H786" s="3"/>
      <c r="I786" s="55"/>
      <c r="J786" s="55"/>
      <c r="K786" s="55"/>
      <c r="L786" s="3"/>
      <c r="M786" s="3"/>
      <c r="N786" s="3"/>
      <c r="O786" s="3"/>
      <c r="P786" s="3"/>
      <c r="Q786" s="3"/>
      <c r="R786" s="3"/>
      <c r="S786" s="3"/>
      <c r="T786" s="3"/>
      <c r="U786" s="3"/>
      <c r="V786" s="3"/>
      <c r="W786" s="3"/>
      <c r="X786" s="3"/>
      <c r="Y786" s="3"/>
      <c r="Z786" s="3"/>
    </row>
    <row r="787" ht="14.25" customHeight="1">
      <c r="A787" s="3"/>
      <c r="B787" s="3"/>
      <c r="C787" s="3"/>
      <c r="D787" s="3"/>
      <c r="E787" s="3"/>
      <c r="F787" s="3"/>
      <c r="G787" s="3"/>
      <c r="H787" s="3"/>
      <c r="I787" s="55"/>
      <c r="J787" s="55"/>
      <c r="K787" s="55"/>
      <c r="L787" s="3"/>
      <c r="M787" s="3"/>
      <c r="N787" s="3"/>
      <c r="O787" s="3"/>
      <c r="P787" s="3"/>
      <c r="Q787" s="3"/>
      <c r="R787" s="3"/>
      <c r="S787" s="3"/>
      <c r="T787" s="3"/>
      <c r="U787" s="3"/>
      <c r="V787" s="3"/>
      <c r="W787" s="3"/>
      <c r="X787" s="3"/>
      <c r="Y787" s="3"/>
      <c r="Z787" s="3"/>
    </row>
    <row r="788" ht="14.25" customHeight="1">
      <c r="A788" s="3"/>
      <c r="B788" s="3"/>
      <c r="C788" s="3"/>
      <c r="D788" s="3"/>
      <c r="E788" s="3"/>
      <c r="F788" s="3"/>
      <c r="G788" s="3"/>
      <c r="H788" s="3"/>
      <c r="I788" s="55"/>
      <c r="J788" s="55"/>
      <c r="K788" s="55"/>
      <c r="L788" s="3"/>
      <c r="M788" s="3"/>
      <c r="N788" s="3"/>
      <c r="O788" s="3"/>
      <c r="P788" s="3"/>
      <c r="Q788" s="3"/>
      <c r="R788" s="3"/>
      <c r="S788" s="3"/>
      <c r="T788" s="3"/>
      <c r="U788" s="3"/>
      <c r="V788" s="3"/>
      <c r="W788" s="3"/>
      <c r="X788" s="3"/>
      <c r="Y788" s="3"/>
      <c r="Z788" s="3"/>
    </row>
    <row r="789" ht="14.25" customHeight="1">
      <c r="A789" s="3"/>
      <c r="B789" s="3"/>
      <c r="C789" s="3"/>
      <c r="D789" s="3"/>
      <c r="E789" s="3"/>
      <c r="F789" s="3"/>
      <c r="G789" s="3"/>
      <c r="H789" s="3"/>
      <c r="I789" s="55"/>
      <c r="J789" s="55"/>
      <c r="K789" s="55"/>
      <c r="L789" s="3"/>
      <c r="M789" s="3"/>
      <c r="N789" s="3"/>
      <c r="O789" s="3"/>
      <c r="P789" s="3"/>
      <c r="Q789" s="3"/>
      <c r="R789" s="3"/>
      <c r="S789" s="3"/>
      <c r="T789" s="3"/>
      <c r="U789" s="3"/>
      <c r="V789" s="3"/>
      <c r="W789" s="3"/>
      <c r="X789" s="3"/>
      <c r="Y789" s="3"/>
      <c r="Z789" s="3"/>
    </row>
    <row r="790" ht="14.25" customHeight="1">
      <c r="A790" s="3"/>
      <c r="B790" s="3"/>
      <c r="C790" s="3"/>
      <c r="D790" s="3"/>
      <c r="E790" s="3"/>
      <c r="F790" s="3"/>
      <c r="G790" s="3"/>
      <c r="H790" s="3"/>
      <c r="I790" s="55"/>
      <c r="J790" s="55"/>
      <c r="K790" s="55"/>
      <c r="L790" s="3"/>
      <c r="M790" s="3"/>
      <c r="N790" s="3"/>
      <c r="O790" s="3"/>
      <c r="P790" s="3"/>
      <c r="Q790" s="3"/>
      <c r="R790" s="3"/>
      <c r="S790" s="3"/>
      <c r="T790" s="3"/>
      <c r="U790" s="3"/>
      <c r="V790" s="3"/>
      <c r="W790" s="3"/>
      <c r="X790" s="3"/>
      <c r="Y790" s="3"/>
      <c r="Z790" s="3"/>
    </row>
    <row r="791" ht="14.25" customHeight="1">
      <c r="A791" s="3"/>
      <c r="B791" s="3"/>
      <c r="C791" s="3"/>
      <c r="D791" s="3"/>
      <c r="E791" s="3"/>
      <c r="F791" s="3"/>
      <c r="G791" s="3"/>
      <c r="H791" s="3"/>
      <c r="I791" s="55"/>
      <c r="J791" s="55"/>
      <c r="K791" s="55"/>
      <c r="L791" s="3"/>
      <c r="M791" s="3"/>
      <c r="N791" s="3"/>
      <c r="O791" s="3"/>
      <c r="P791" s="3"/>
      <c r="Q791" s="3"/>
      <c r="R791" s="3"/>
      <c r="S791" s="3"/>
      <c r="T791" s="3"/>
      <c r="U791" s="3"/>
      <c r="V791" s="3"/>
      <c r="W791" s="3"/>
      <c r="X791" s="3"/>
      <c r="Y791" s="3"/>
      <c r="Z791" s="3"/>
    </row>
    <row r="792" ht="14.25" customHeight="1">
      <c r="A792" s="3"/>
      <c r="B792" s="3"/>
      <c r="C792" s="3"/>
      <c r="D792" s="3"/>
      <c r="E792" s="3"/>
      <c r="F792" s="3"/>
      <c r="G792" s="3"/>
      <c r="H792" s="3"/>
      <c r="I792" s="55"/>
      <c r="J792" s="55"/>
      <c r="K792" s="55"/>
      <c r="L792" s="3"/>
      <c r="M792" s="3"/>
      <c r="N792" s="3"/>
      <c r="O792" s="3"/>
      <c r="P792" s="3"/>
      <c r="Q792" s="3"/>
      <c r="R792" s="3"/>
      <c r="S792" s="3"/>
      <c r="T792" s="3"/>
      <c r="U792" s="3"/>
      <c r="V792" s="3"/>
      <c r="W792" s="3"/>
      <c r="X792" s="3"/>
      <c r="Y792" s="3"/>
      <c r="Z792" s="3"/>
    </row>
    <row r="793" ht="14.25" customHeight="1">
      <c r="A793" s="3"/>
      <c r="B793" s="3"/>
      <c r="C793" s="3"/>
      <c r="D793" s="3"/>
      <c r="E793" s="3"/>
      <c r="F793" s="3"/>
      <c r="G793" s="3"/>
      <c r="H793" s="3"/>
      <c r="I793" s="55"/>
      <c r="J793" s="55"/>
      <c r="K793" s="55"/>
      <c r="L793" s="3"/>
      <c r="M793" s="3"/>
      <c r="N793" s="3"/>
      <c r="O793" s="3"/>
      <c r="P793" s="3"/>
      <c r="Q793" s="3"/>
      <c r="R793" s="3"/>
      <c r="S793" s="3"/>
      <c r="T793" s="3"/>
      <c r="U793" s="3"/>
      <c r="V793" s="3"/>
      <c r="W793" s="3"/>
      <c r="X793" s="3"/>
      <c r="Y793" s="3"/>
      <c r="Z793" s="3"/>
    </row>
    <row r="794" ht="14.25" customHeight="1">
      <c r="A794" s="3"/>
      <c r="B794" s="3"/>
      <c r="C794" s="3"/>
      <c r="D794" s="3"/>
      <c r="E794" s="3"/>
      <c r="F794" s="3"/>
      <c r="G794" s="3"/>
      <c r="H794" s="3"/>
      <c r="I794" s="55"/>
      <c r="J794" s="55"/>
      <c r="K794" s="55"/>
      <c r="L794" s="3"/>
      <c r="M794" s="3"/>
      <c r="N794" s="3"/>
      <c r="O794" s="3"/>
      <c r="P794" s="3"/>
      <c r="Q794" s="3"/>
      <c r="R794" s="3"/>
      <c r="S794" s="3"/>
      <c r="T794" s="3"/>
      <c r="U794" s="3"/>
      <c r="V794" s="3"/>
      <c r="W794" s="3"/>
      <c r="X794" s="3"/>
      <c r="Y794" s="3"/>
      <c r="Z794" s="3"/>
    </row>
    <row r="795" ht="14.25" customHeight="1">
      <c r="A795" s="3"/>
      <c r="B795" s="3"/>
      <c r="C795" s="3"/>
      <c r="D795" s="3"/>
      <c r="E795" s="3"/>
      <c r="F795" s="3"/>
      <c r="G795" s="3"/>
      <c r="H795" s="3"/>
      <c r="I795" s="55"/>
      <c r="J795" s="55"/>
      <c r="K795" s="55"/>
      <c r="L795" s="3"/>
      <c r="M795" s="3"/>
      <c r="N795" s="3"/>
      <c r="O795" s="3"/>
      <c r="P795" s="3"/>
      <c r="Q795" s="3"/>
      <c r="R795" s="3"/>
      <c r="S795" s="3"/>
      <c r="T795" s="3"/>
      <c r="U795" s="3"/>
      <c r="V795" s="3"/>
      <c r="W795" s="3"/>
      <c r="X795" s="3"/>
      <c r="Y795" s="3"/>
      <c r="Z795" s="3"/>
    </row>
    <row r="796" ht="14.25" customHeight="1">
      <c r="A796" s="3"/>
      <c r="B796" s="3"/>
      <c r="C796" s="3"/>
      <c r="D796" s="3"/>
      <c r="E796" s="3"/>
      <c r="F796" s="3"/>
      <c r="G796" s="3"/>
      <c r="H796" s="3"/>
      <c r="I796" s="55"/>
      <c r="J796" s="55"/>
      <c r="K796" s="55"/>
      <c r="L796" s="3"/>
      <c r="M796" s="3"/>
      <c r="N796" s="3"/>
      <c r="O796" s="3"/>
      <c r="P796" s="3"/>
      <c r="Q796" s="3"/>
      <c r="R796" s="3"/>
      <c r="S796" s="3"/>
      <c r="T796" s="3"/>
      <c r="U796" s="3"/>
      <c r="V796" s="3"/>
      <c r="W796" s="3"/>
      <c r="X796" s="3"/>
      <c r="Y796" s="3"/>
      <c r="Z796" s="3"/>
    </row>
    <row r="797" ht="14.25" customHeight="1">
      <c r="A797" s="3"/>
      <c r="B797" s="3"/>
      <c r="C797" s="3"/>
      <c r="D797" s="3"/>
      <c r="E797" s="3"/>
      <c r="F797" s="3"/>
      <c r="G797" s="3"/>
      <c r="H797" s="3"/>
      <c r="I797" s="55"/>
      <c r="J797" s="55"/>
      <c r="K797" s="55"/>
      <c r="L797" s="3"/>
      <c r="M797" s="3"/>
      <c r="N797" s="3"/>
      <c r="O797" s="3"/>
      <c r="P797" s="3"/>
      <c r="Q797" s="3"/>
      <c r="R797" s="3"/>
      <c r="S797" s="3"/>
      <c r="T797" s="3"/>
      <c r="U797" s="3"/>
      <c r="V797" s="3"/>
      <c r="W797" s="3"/>
      <c r="X797" s="3"/>
      <c r="Y797" s="3"/>
      <c r="Z797" s="3"/>
    </row>
    <row r="798" ht="14.25" customHeight="1">
      <c r="A798" s="3"/>
      <c r="B798" s="3"/>
      <c r="C798" s="3"/>
      <c r="D798" s="3"/>
      <c r="E798" s="3"/>
      <c r="F798" s="3"/>
      <c r="G798" s="3"/>
      <c r="H798" s="3"/>
      <c r="I798" s="55"/>
      <c r="J798" s="55"/>
      <c r="K798" s="55"/>
      <c r="L798" s="3"/>
      <c r="M798" s="3"/>
      <c r="N798" s="3"/>
      <c r="O798" s="3"/>
      <c r="P798" s="3"/>
      <c r="Q798" s="3"/>
      <c r="R798" s="3"/>
      <c r="S798" s="3"/>
      <c r="T798" s="3"/>
      <c r="U798" s="3"/>
      <c r="V798" s="3"/>
      <c r="W798" s="3"/>
      <c r="X798" s="3"/>
      <c r="Y798" s="3"/>
      <c r="Z798" s="3"/>
    </row>
    <row r="799" ht="14.25" customHeight="1">
      <c r="A799" s="3"/>
      <c r="B799" s="3"/>
      <c r="C799" s="3"/>
      <c r="D799" s="3"/>
      <c r="E799" s="3"/>
      <c r="F799" s="3"/>
      <c r="G799" s="3"/>
      <c r="H799" s="3"/>
      <c r="I799" s="55"/>
      <c r="J799" s="55"/>
      <c r="K799" s="55"/>
      <c r="L799" s="3"/>
      <c r="M799" s="3"/>
      <c r="N799" s="3"/>
      <c r="O799" s="3"/>
      <c r="P799" s="3"/>
      <c r="Q799" s="3"/>
      <c r="R799" s="3"/>
      <c r="S799" s="3"/>
      <c r="T799" s="3"/>
      <c r="U799" s="3"/>
      <c r="V799" s="3"/>
      <c r="W799" s="3"/>
      <c r="X799" s="3"/>
      <c r="Y799" s="3"/>
      <c r="Z799" s="3"/>
    </row>
    <row r="800" ht="14.25" customHeight="1">
      <c r="A800" s="3"/>
      <c r="B800" s="3"/>
      <c r="C800" s="3"/>
      <c r="D800" s="3"/>
      <c r="E800" s="3"/>
      <c r="F800" s="3"/>
      <c r="G800" s="3"/>
      <c r="H800" s="3"/>
      <c r="I800" s="55"/>
      <c r="J800" s="55"/>
      <c r="K800" s="55"/>
      <c r="L800" s="3"/>
      <c r="M800" s="3"/>
      <c r="N800" s="3"/>
      <c r="O800" s="3"/>
      <c r="P800" s="3"/>
      <c r="Q800" s="3"/>
      <c r="R800" s="3"/>
      <c r="S800" s="3"/>
      <c r="T800" s="3"/>
      <c r="U800" s="3"/>
      <c r="V800" s="3"/>
      <c r="W800" s="3"/>
      <c r="X800" s="3"/>
      <c r="Y800" s="3"/>
      <c r="Z800" s="3"/>
    </row>
    <row r="801" ht="14.25" customHeight="1">
      <c r="A801" s="3"/>
      <c r="B801" s="3"/>
      <c r="C801" s="3"/>
      <c r="D801" s="3"/>
      <c r="E801" s="3"/>
      <c r="F801" s="3"/>
      <c r="G801" s="3"/>
      <c r="H801" s="3"/>
      <c r="I801" s="55"/>
      <c r="J801" s="55"/>
      <c r="K801" s="55"/>
      <c r="L801" s="3"/>
      <c r="M801" s="3"/>
      <c r="N801" s="3"/>
      <c r="O801" s="3"/>
      <c r="P801" s="3"/>
      <c r="Q801" s="3"/>
      <c r="R801" s="3"/>
      <c r="S801" s="3"/>
      <c r="T801" s="3"/>
      <c r="U801" s="3"/>
      <c r="V801" s="3"/>
      <c r="W801" s="3"/>
      <c r="X801" s="3"/>
      <c r="Y801" s="3"/>
      <c r="Z801" s="3"/>
    </row>
    <row r="802" ht="14.25" customHeight="1">
      <c r="A802" s="3"/>
      <c r="B802" s="3"/>
      <c r="C802" s="3"/>
      <c r="D802" s="3"/>
      <c r="E802" s="3"/>
      <c r="F802" s="3"/>
      <c r="G802" s="3"/>
      <c r="H802" s="3"/>
      <c r="I802" s="55"/>
      <c r="J802" s="55"/>
      <c r="K802" s="55"/>
      <c r="L802" s="3"/>
      <c r="M802" s="3"/>
      <c r="N802" s="3"/>
      <c r="O802" s="3"/>
      <c r="P802" s="3"/>
      <c r="Q802" s="3"/>
      <c r="R802" s="3"/>
      <c r="S802" s="3"/>
      <c r="T802" s="3"/>
      <c r="U802" s="3"/>
      <c r="V802" s="3"/>
      <c r="W802" s="3"/>
      <c r="X802" s="3"/>
      <c r="Y802" s="3"/>
      <c r="Z802" s="3"/>
    </row>
    <row r="803" ht="14.25" customHeight="1">
      <c r="A803" s="3"/>
      <c r="B803" s="3"/>
      <c r="C803" s="3"/>
      <c r="D803" s="3"/>
      <c r="E803" s="3"/>
      <c r="F803" s="3"/>
      <c r="G803" s="3"/>
      <c r="H803" s="3"/>
      <c r="I803" s="55"/>
      <c r="J803" s="55"/>
      <c r="K803" s="55"/>
      <c r="L803" s="3"/>
      <c r="M803" s="3"/>
      <c r="N803" s="3"/>
      <c r="O803" s="3"/>
      <c r="P803" s="3"/>
      <c r="Q803" s="3"/>
      <c r="R803" s="3"/>
      <c r="S803" s="3"/>
      <c r="T803" s="3"/>
      <c r="U803" s="3"/>
      <c r="V803" s="3"/>
      <c r="W803" s="3"/>
      <c r="X803" s="3"/>
      <c r="Y803" s="3"/>
      <c r="Z803" s="3"/>
    </row>
    <row r="804" ht="14.25" customHeight="1">
      <c r="A804" s="3"/>
      <c r="B804" s="3"/>
      <c r="C804" s="3"/>
      <c r="D804" s="3"/>
      <c r="E804" s="3"/>
      <c r="F804" s="3"/>
      <c r="G804" s="3"/>
      <c r="H804" s="3"/>
      <c r="I804" s="55"/>
      <c r="J804" s="55"/>
      <c r="K804" s="55"/>
      <c r="L804" s="3"/>
      <c r="M804" s="3"/>
      <c r="N804" s="3"/>
      <c r="O804" s="3"/>
      <c r="P804" s="3"/>
      <c r="Q804" s="3"/>
      <c r="R804" s="3"/>
      <c r="S804" s="3"/>
      <c r="T804" s="3"/>
      <c r="U804" s="3"/>
      <c r="V804" s="3"/>
      <c r="W804" s="3"/>
      <c r="X804" s="3"/>
      <c r="Y804" s="3"/>
      <c r="Z804" s="3"/>
    </row>
    <row r="805" ht="14.25" customHeight="1">
      <c r="A805" s="3"/>
      <c r="B805" s="3"/>
      <c r="C805" s="3"/>
      <c r="D805" s="3"/>
      <c r="E805" s="3"/>
      <c r="F805" s="3"/>
      <c r="G805" s="3"/>
      <c r="H805" s="3"/>
      <c r="I805" s="55"/>
      <c r="J805" s="55"/>
      <c r="K805" s="55"/>
      <c r="L805" s="3"/>
      <c r="M805" s="3"/>
      <c r="N805" s="3"/>
      <c r="O805" s="3"/>
      <c r="P805" s="3"/>
      <c r="Q805" s="3"/>
      <c r="R805" s="3"/>
      <c r="S805" s="3"/>
      <c r="T805" s="3"/>
      <c r="U805" s="3"/>
      <c r="V805" s="3"/>
      <c r="W805" s="3"/>
      <c r="X805" s="3"/>
      <c r="Y805" s="3"/>
      <c r="Z805" s="3"/>
    </row>
    <row r="806" ht="14.25" customHeight="1">
      <c r="A806" s="3"/>
      <c r="B806" s="3"/>
      <c r="C806" s="3"/>
      <c r="D806" s="3"/>
      <c r="E806" s="3"/>
      <c r="F806" s="3"/>
      <c r="G806" s="3"/>
      <c r="H806" s="3"/>
      <c r="I806" s="55"/>
      <c r="J806" s="55"/>
      <c r="K806" s="55"/>
      <c r="L806" s="3"/>
      <c r="M806" s="3"/>
      <c r="N806" s="3"/>
      <c r="O806" s="3"/>
      <c r="P806" s="3"/>
      <c r="Q806" s="3"/>
      <c r="R806" s="3"/>
      <c r="S806" s="3"/>
      <c r="T806" s="3"/>
      <c r="U806" s="3"/>
      <c r="V806" s="3"/>
      <c r="W806" s="3"/>
      <c r="X806" s="3"/>
      <c r="Y806" s="3"/>
      <c r="Z806" s="3"/>
    </row>
    <row r="807" ht="14.25" customHeight="1">
      <c r="A807" s="3"/>
      <c r="B807" s="3"/>
      <c r="C807" s="3"/>
      <c r="D807" s="3"/>
      <c r="E807" s="3"/>
      <c r="F807" s="3"/>
      <c r="G807" s="3"/>
      <c r="H807" s="3"/>
      <c r="I807" s="55"/>
      <c r="J807" s="55"/>
      <c r="K807" s="55"/>
      <c r="L807" s="3"/>
      <c r="M807" s="3"/>
      <c r="N807" s="3"/>
      <c r="O807" s="3"/>
      <c r="P807" s="3"/>
      <c r="Q807" s="3"/>
      <c r="R807" s="3"/>
      <c r="S807" s="3"/>
      <c r="T807" s="3"/>
      <c r="U807" s="3"/>
      <c r="V807" s="3"/>
      <c r="W807" s="3"/>
      <c r="X807" s="3"/>
      <c r="Y807" s="3"/>
      <c r="Z807" s="3"/>
    </row>
    <row r="808" ht="14.25" customHeight="1">
      <c r="A808" s="3"/>
      <c r="B808" s="3"/>
      <c r="C808" s="3"/>
      <c r="D808" s="3"/>
      <c r="E808" s="3"/>
      <c r="F808" s="3"/>
      <c r="G808" s="3"/>
      <c r="H808" s="3"/>
      <c r="I808" s="55"/>
      <c r="J808" s="55"/>
      <c r="K808" s="55"/>
      <c r="L808" s="3"/>
      <c r="M808" s="3"/>
      <c r="N808" s="3"/>
      <c r="O808" s="3"/>
      <c r="P808" s="3"/>
      <c r="Q808" s="3"/>
      <c r="R808" s="3"/>
      <c r="S808" s="3"/>
      <c r="T808" s="3"/>
      <c r="U808" s="3"/>
      <c r="V808" s="3"/>
      <c r="W808" s="3"/>
      <c r="X808" s="3"/>
      <c r="Y808" s="3"/>
      <c r="Z808" s="3"/>
    </row>
    <row r="809" ht="14.25" customHeight="1">
      <c r="A809" s="3"/>
      <c r="B809" s="3"/>
      <c r="C809" s="3"/>
      <c r="D809" s="3"/>
      <c r="E809" s="3"/>
      <c r="F809" s="3"/>
      <c r="G809" s="3"/>
      <c r="H809" s="3"/>
      <c r="I809" s="55"/>
      <c r="J809" s="55"/>
      <c r="K809" s="55"/>
      <c r="L809" s="3"/>
      <c r="M809" s="3"/>
      <c r="N809" s="3"/>
      <c r="O809" s="3"/>
      <c r="P809" s="3"/>
      <c r="Q809" s="3"/>
      <c r="R809" s="3"/>
      <c r="S809" s="3"/>
      <c r="T809" s="3"/>
      <c r="U809" s="3"/>
      <c r="V809" s="3"/>
      <c r="W809" s="3"/>
      <c r="X809" s="3"/>
      <c r="Y809" s="3"/>
      <c r="Z809" s="3"/>
    </row>
    <row r="810" ht="14.25" customHeight="1">
      <c r="A810" s="3"/>
      <c r="B810" s="3"/>
      <c r="C810" s="3"/>
      <c r="D810" s="3"/>
      <c r="E810" s="3"/>
      <c r="F810" s="3"/>
      <c r="G810" s="3"/>
      <c r="H810" s="3"/>
      <c r="I810" s="55"/>
      <c r="J810" s="55"/>
      <c r="K810" s="55"/>
      <c r="L810" s="3"/>
      <c r="M810" s="3"/>
      <c r="N810" s="3"/>
      <c r="O810" s="3"/>
      <c r="P810" s="3"/>
      <c r="Q810" s="3"/>
      <c r="R810" s="3"/>
      <c r="S810" s="3"/>
      <c r="T810" s="3"/>
      <c r="U810" s="3"/>
      <c r="V810" s="3"/>
      <c r="W810" s="3"/>
      <c r="X810" s="3"/>
      <c r="Y810" s="3"/>
      <c r="Z810" s="3"/>
    </row>
    <row r="811" ht="14.25" customHeight="1">
      <c r="A811" s="3"/>
      <c r="B811" s="3"/>
      <c r="C811" s="3"/>
      <c r="D811" s="3"/>
      <c r="E811" s="3"/>
      <c r="F811" s="3"/>
      <c r="G811" s="3"/>
      <c r="H811" s="3"/>
      <c r="I811" s="55"/>
      <c r="J811" s="55"/>
      <c r="K811" s="55"/>
      <c r="L811" s="3"/>
      <c r="M811" s="3"/>
      <c r="N811" s="3"/>
      <c r="O811" s="3"/>
      <c r="P811" s="3"/>
      <c r="Q811" s="3"/>
      <c r="R811" s="3"/>
      <c r="S811" s="3"/>
      <c r="T811" s="3"/>
      <c r="U811" s="3"/>
      <c r="V811" s="3"/>
      <c r="W811" s="3"/>
      <c r="X811" s="3"/>
      <c r="Y811" s="3"/>
      <c r="Z811" s="3"/>
    </row>
    <row r="812" ht="14.25" customHeight="1">
      <c r="A812" s="3"/>
      <c r="B812" s="3"/>
      <c r="C812" s="3"/>
      <c r="D812" s="3"/>
      <c r="E812" s="3"/>
      <c r="F812" s="3"/>
      <c r="G812" s="3"/>
      <c r="H812" s="3"/>
      <c r="I812" s="55"/>
      <c r="J812" s="55"/>
      <c r="K812" s="55"/>
      <c r="L812" s="3"/>
      <c r="M812" s="3"/>
      <c r="N812" s="3"/>
      <c r="O812" s="3"/>
      <c r="P812" s="3"/>
      <c r="Q812" s="3"/>
      <c r="R812" s="3"/>
      <c r="S812" s="3"/>
      <c r="T812" s="3"/>
      <c r="U812" s="3"/>
      <c r="V812" s="3"/>
      <c r="W812" s="3"/>
      <c r="X812" s="3"/>
      <c r="Y812" s="3"/>
      <c r="Z812" s="3"/>
    </row>
    <row r="813" ht="14.25" customHeight="1">
      <c r="A813" s="3"/>
      <c r="B813" s="3"/>
      <c r="C813" s="3"/>
      <c r="D813" s="3"/>
      <c r="E813" s="3"/>
      <c r="F813" s="3"/>
      <c r="G813" s="3"/>
      <c r="H813" s="3"/>
      <c r="I813" s="55"/>
      <c r="J813" s="55"/>
      <c r="K813" s="55"/>
      <c r="L813" s="3"/>
      <c r="M813" s="3"/>
      <c r="N813" s="3"/>
      <c r="O813" s="3"/>
      <c r="P813" s="3"/>
      <c r="Q813" s="3"/>
      <c r="R813" s="3"/>
      <c r="S813" s="3"/>
      <c r="T813" s="3"/>
      <c r="U813" s="3"/>
      <c r="V813" s="3"/>
      <c r="W813" s="3"/>
      <c r="X813" s="3"/>
      <c r="Y813" s="3"/>
      <c r="Z813" s="3"/>
    </row>
    <row r="814" ht="14.25" customHeight="1">
      <c r="A814" s="3"/>
      <c r="B814" s="3"/>
      <c r="C814" s="3"/>
      <c r="D814" s="3"/>
      <c r="E814" s="3"/>
      <c r="F814" s="3"/>
      <c r="G814" s="3"/>
      <c r="H814" s="3"/>
      <c r="I814" s="55"/>
      <c r="J814" s="55"/>
      <c r="K814" s="55"/>
      <c r="L814" s="3"/>
      <c r="M814" s="3"/>
      <c r="N814" s="3"/>
      <c r="O814" s="3"/>
      <c r="P814" s="3"/>
      <c r="Q814" s="3"/>
      <c r="R814" s="3"/>
      <c r="S814" s="3"/>
      <c r="T814" s="3"/>
      <c r="U814" s="3"/>
      <c r="V814" s="3"/>
      <c r="W814" s="3"/>
      <c r="X814" s="3"/>
      <c r="Y814" s="3"/>
      <c r="Z814" s="3"/>
    </row>
    <row r="815" ht="14.25" customHeight="1">
      <c r="A815" s="3"/>
      <c r="B815" s="3"/>
      <c r="C815" s="3"/>
      <c r="D815" s="3"/>
      <c r="E815" s="3"/>
      <c r="F815" s="3"/>
      <c r="G815" s="3"/>
      <c r="H815" s="3"/>
      <c r="I815" s="55"/>
      <c r="J815" s="55"/>
      <c r="K815" s="55"/>
      <c r="L815" s="3"/>
      <c r="M815" s="3"/>
      <c r="N815" s="3"/>
      <c r="O815" s="3"/>
      <c r="P815" s="3"/>
      <c r="Q815" s="3"/>
      <c r="R815" s="3"/>
      <c r="S815" s="3"/>
      <c r="T815" s="3"/>
      <c r="U815" s="3"/>
      <c r="V815" s="3"/>
      <c r="W815" s="3"/>
      <c r="X815" s="3"/>
      <c r="Y815" s="3"/>
      <c r="Z815" s="3"/>
    </row>
    <row r="816" ht="14.25" customHeight="1">
      <c r="A816" s="3"/>
      <c r="B816" s="3"/>
      <c r="C816" s="3"/>
      <c r="D816" s="3"/>
      <c r="E816" s="3"/>
      <c r="F816" s="3"/>
      <c r="G816" s="3"/>
      <c r="H816" s="3"/>
      <c r="I816" s="55"/>
      <c r="J816" s="55"/>
      <c r="K816" s="55"/>
      <c r="L816" s="3"/>
      <c r="M816" s="3"/>
      <c r="N816" s="3"/>
      <c r="O816" s="3"/>
      <c r="P816" s="3"/>
      <c r="Q816" s="3"/>
      <c r="R816" s="3"/>
      <c r="S816" s="3"/>
      <c r="T816" s="3"/>
      <c r="U816" s="3"/>
      <c r="V816" s="3"/>
      <c r="W816" s="3"/>
      <c r="X816" s="3"/>
      <c r="Y816" s="3"/>
      <c r="Z816" s="3"/>
    </row>
    <row r="817" ht="14.25" customHeight="1">
      <c r="A817" s="3"/>
      <c r="B817" s="3"/>
      <c r="C817" s="3"/>
      <c r="D817" s="3"/>
      <c r="E817" s="3"/>
      <c r="F817" s="3"/>
      <c r="G817" s="3"/>
      <c r="H817" s="3"/>
      <c r="I817" s="55"/>
      <c r="J817" s="55"/>
      <c r="K817" s="55"/>
      <c r="L817" s="3"/>
      <c r="M817" s="3"/>
      <c r="N817" s="3"/>
      <c r="O817" s="3"/>
      <c r="P817" s="3"/>
      <c r="Q817" s="3"/>
      <c r="R817" s="3"/>
      <c r="S817" s="3"/>
      <c r="T817" s="3"/>
      <c r="U817" s="3"/>
      <c r="V817" s="3"/>
      <c r="W817" s="3"/>
      <c r="X817" s="3"/>
      <c r="Y817" s="3"/>
      <c r="Z817" s="3"/>
    </row>
    <row r="818" ht="14.25" customHeight="1">
      <c r="A818" s="3"/>
      <c r="B818" s="3"/>
      <c r="C818" s="3"/>
      <c r="D818" s="3"/>
      <c r="E818" s="3"/>
      <c r="F818" s="3"/>
      <c r="G818" s="3"/>
      <c r="H818" s="3"/>
      <c r="I818" s="55"/>
      <c r="J818" s="55"/>
      <c r="K818" s="55"/>
      <c r="L818" s="3"/>
      <c r="M818" s="3"/>
      <c r="N818" s="3"/>
      <c r="O818" s="3"/>
      <c r="P818" s="3"/>
      <c r="Q818" s="3"/>
      <c r="R818" s="3"/>
      <c r="S818" s="3"/>
      <c r="T818" s="3"/>
      <c r="U818" s="3"/>
      <c r="V818" s="3"/>
      <c r="W818" s="3"/>
      <c r="X818" s="3"/>
      <c r="Y818" s="3"/>
      <c r="Z818" s="3"/>
    </row>
    <row r="819" ht="14.25" customHeight="1">
      <c r="A819" s="3"/>
      <c r="B819" s="3"/>
      <c r="C819" s="3"/>
      <c r="D819" s="3"/>
      <c r="E819" s="3"/>
      <c r="F819" s="3"/>
      <c r="G819" s="3"/>
      <c r="H819" s="3"/>
      <c r="I819" s="55"/>
      <c r="J819" s="55"/>
      <c r="K819" s="55"/>
      <c r="L819" s="3"/>
      <c r="M819" s="3"/>
      <c r="N819" s="3"/>
      <c r="O819" s="3"/>
      <c r="P819" s="3"/>
      <c r="Q819" s="3"/>
      <c r="R819" s="3"/>
      <c r="S819" s="3"/>
      <c r="T819" s="3"/>
      <c r="U819" s="3"/>
      <c r="V819" s="3"/>
      <c r="W819" s="3"/>
      <c r="X819" s="3"/>
      <c r="Y819" s="3"/>
      <c r="Z819" s="3"/>
    </row>
    <row r="820" ht="14.25" customHeight="1">
      <c r="A820" s="3"/>
      <c r="B820" s="3"/>
      <c r="C820" s="3"/>
      <c r="D820" s="3"/>
      <c r="E820" s="3"/>
      <c r="F820" s="3"/>
      <c r="G820" s="3"/>
      <c r="H820" s="3"/>
      <c r="I820" s="55"/>
      <c r="J820" s="55"/>
      <c r="K820" s="55"/>
      <c r="L820" s="3"/>
      <c r="M820" s="3"/>
      <c r="N820" s="3"/>
      <c r="O820" s="3"/>
      <c r="P820" s="3"/>
      <c r="Q820" s="3"/>
      <c r="R820" s="3"/>
      <c r="S820" s="3"/>
      <c r="T820" s="3"/>
      <c r="U820" s="3"/>
      <c r="V820" s="3"/>
      <c r="W820" s="3"/>
      <c r="X820" s="3"/>
      <c r="Y820" s="3"/>
      <c r="Z820" s="3"/>
    </row>
    <row r="821" ht="14.25" customHeight="1">
      <c r="A821" s="3"/>
      <c r="B821" s="3"/>
      <c r="C821" s="3"/>
      <c r="D821" s="3"/>
      <c r="E821" s="3"/>
      <c r="F821" s="3"/>
      <c r="G821" s="3"/>
      <c r="H821" s="3"/>
      <c r="I821" s="55"/>
      <c r="J821" s="55"/>
      <c r="K821" s="55"/>
      <c r="L821" s="3"/>
      <c r="M821" s="3"/>
      <c r="N821" s="3"/>
      <c r="O821" s="3"/>
      <c r="P821" s="3"/>
      <c r="Q821" s="3"/>
      <c r="R821" s="3"/>
      <c r="S821" s="3"/>
      <c r="T821" s="3"/>
      <c r="U821" s="3"/>
      <c r="V821" s="3"/>
      <c r="W821" s="3"/>
      <c r="X821" s="3"/>
      <c r="Y821" s="3"/>
      <c r="Z821" s="3"/>
    </row>
    <row r="822" ht="14.25" customHeight="1">
      <c r="A822" s="3"/>
      <c r="B822" s="3"/>
      <c r="C822" s="3"/>
      <c r="D822" s="3"/>
      <c r="E822" s="3"/>
      <c r="F822" s="3"/>
      <c r="G822" s="3"/>
      <c r="H822" s="3"/>
      <c r="I822" s="55"/>
      <c r="J822" s="55"/>
      <c r="K822" s="55"/>
      <c r="L822" s="3"/>
      <c r="M822" s="3"/>
      <c r="N822" s="3"/>
      <c r="O822" s="3"/>
      <c r="P822" s="3"/>
      <c r="Q822" s="3"/>
      <c r="R822" s="3"/>
      <c r="S822" s="3"/>
      <c r="T822" s="3"/>
      <c r="U822" s="3"/>
      <c r="V822" s="3"/>
      <c r="W822" s="3"/>
      <c r="X822" s="3"/>
      <c r="Y822" s="3"/>
      <c r="Z822" s="3"/>
    </row>
    <row r="823" ht="14.25" customHeight="1">
      <c r="A823" s="3"/>
      <c r="B823" s="3"/>
      <c r="C823" s="3"/>
      <c r="D823" s="3"/>
      <c r="E823" s="3"/>
      <c r="F823" s="3"/>
      <c r="G823" s="3"/>
      <c r="H823" s="3"/>
      <c r="I823" s="55"/>
      <c r="J823" s="55"/>
      <c r="K823" s="55"/>
      <c r="L823" s="3"/>
      <c r="M823" s="3"/>
      <c r="N823" s="3"/>
      <c r="O823" s="3"/>
      <c r="P823" s="3"/>
      <c r="Q823" s="3"/>
      <c r="R823" s="3"/>
      <c r="S823" s="3"/>
      <c r="T823" s="3"/>
      <c r="U823" s="3"/>
      <c r="V823" s="3"/>
      <c r="W823" s="3"/>
      <c r="X823" s="3"/>
      <c r="Y823" s="3"/>
      <c r="Z823" s="3"/>
    </row>
    <row r="824" ht="14.25" customHeight="1">
      <c r="A824" s="3"/>
      <c r="B824" s="3"/>
      <c r="C824" s="3"/>
      <c r="D824" s="3"/>
      <c r="E824" s="3"/>
      <c r="F824" s="3"/>
      <c r="G824" s="3"/>
      <c r="H824" s="3"/>
      <c r="I824" s="55"/>
      <c r="J824" s="55"/>
      <c r="K824" s="55"/>
      <c r="L824" s="3"/>
      <c r="M824" s="3"/>
      <c r="N824" s="3"/>
      <c r="O824" s="3"/>
      <c r="P824" s="3"/>
      <c r="Q824" s="3"/>
      <c r="R824" s="3"/>
      <c r="S824" s="3"/>
      <c r="T824" s="3"/>
      <c r="U824" s="3"/>
      <c r="V824" s="3"/>
      <c r="W824" s="3"/>
      <c r="X824" s="3"/>
      <c r="Y824" s="3"/>
      <c r="Z824" s="3"/>
    </row>
    <row r="825" ht="14.25" customHeight="1">
      <c r="A825" s="3"/>
      <c r="B825" s="3"/>
      <c r="C825" s="3"/>
      <c r="D825" s="3"/>
      <c r="E825" s="3"/>
      <c r="F825" s="3"/>
      <c r="G825" s="3"/>
      <c r="H825" s="3"/>
      <c r="I825" s="55"/>
      <c r="J825" s="55"/>
      <c r="K825" s="55"/>
      <c r="L825" s="3"/>
      <c r="M825" s="3"/>
      <c r="N825" s="3"/>
      <c r="O825" s="3"/>
      <c r="P825" s="3"/>
      <c r="Q825" s="3"/>
      <c r="R825" s="3"/>
      <c r="S825" s="3"/>
      <c r="T825" s="3"/>
      <c r="U825" s="3"/>
      <c r="V825" s="3"/>
      <c r="W825" s="3"/>
      <c r="X825" s="3"/>
      <c r="Y825" s="3"/>
      <c r="Z825" s="3"/>
    </row>
    <row r="826" ht="14.25" customHeight="1">
      <c r="A826" s="3"/>
      <c r="B826" s="3"/>
      <c r="C826" s="3"/>
      <c r="D826" s="3"/>
      <c r="E826" s="3"/>
      <c r="F826" s="3"/>
      <c r="G826" s="3"/>
      <c r="H826" s="3"/>
      <c r="I826" s="55"/>
      <c r="J826" s="55"/>
      <c r="K826" s="55"/>
      <c r="L826" s="3"/>
      <c r="M826" s="3"/>
      <c r="N826" s="3"/>
      <c r="O826" s="3"/>
      <c r="P826" s="3"/>
      <c r="Q826" s="3"/>
      <c r="R826" s="3"/>
      <c r="S826" s="3"/>
      <c r="T826" s="3"/>
      <c r="U826" s="3"/>
      <c r="V826" s="3"/>
      <c r="W826" s="3"/>
      <c r="X826" s="3"/>
      <c r="Y826" s="3"/>
      <c r="Z826" s="3"/>
    </row>
    <row r="827" ht="14.25" customHeight="1">
      <c r="A827" s="3"/>
      <c r="B827" s="3"/>
      <c r="C827" s="3"/>
      <c r="D827" s="3"/>
      <c r="E827" s="3"/>
      <c r="F827" s="3"/>
      <c r="G827" s="3"/>
      <c r="H827" s="3"/>
      <c r="I827" s="55"/>
      <c r="J827" s="55"/>
      <c r="K827" s="55"/>
      <c r="L827" s="3"/>
      <c r="M827" s="3"/>
      <c r="N827" s="3"/>
      <c r="O827" s="3"/>
      <c r="P827" s="3"/>
      <c r="Q827" s="3"/>
      <c r="R827" s="3"/>
      <c r="S827" s="3"/>
      <c r="T827" s="3"/>
      <c r="U827" s="3"/>
      <c r="V827" s="3"/>
      <c r="W827" s="3"/>
      <c r="X827" s="3"/>
      <c r="Y827" s="3"/>
      <c r="Z827" s="3"/>
    </row>
    <row r="828" ht="14.25" customHeight="1">
      <c r="A828" s="3"/>
      <c r="B828" s="3"/>
      <c r="C828" s="3"/>
      <c r="D828" s="3"/>
      <c r="E828" s="3"/>
      <c r="F828" s="3"/>
      <c r="G828" s="3"/>
      <c r="H828" s="3"/>
      <c r="I828" s="55"/>
      <c r="J828" s="55"/>
      <c r="K828" s="55"/>
      <c r="L828" s="3"/>
      <c r="M828" s="3"/>
      <c r="N828" s="3"/>
      <c r="O828" s="3"/>
      <c r="P828" s="3"/>
      <c r="Q828" s="3"/>
      <c r="R828" s="3"/>
      <c r="S828" s="3"/>
      <c r="T828" s="3"/>
      <c r="U828" s="3"/>
      <c r="V828" s="3"/>
      <c r="W828" s="3"/>
      <c r="X828" s="3"/>
      <c r="Y828" s="3"/>
      <c r="Z828" s="3"/>
    </row>
    <row r="829" ht="14.25" customHeight="1">
      <c r="A829" s="3"/>
      <c r="B829" s="3"/>
      <c r="C829" s="3"/>
      <c r="D829" s="3"/>
      <c r="E829" s="3"/>
      <c r="F829" s="3"/>
      <c r="G829" s="3"/>
      <c r="H829" s="3"/>
      <c r="I829" s="55"/>
      <c r="J829" s="55"/>
      <c r="K829" s="55"/>
      <c r="L829" s="3"/>
      <c r="M829" s="3"/>
      <c r="N829" s="3"/>
      <c r="O829" s="3"/>
      <c r="P829" s="3"/>
      <c r="Q829" s="3"/>
      <c r="R829" s="3"/>
      <c r="S829" s="3"/>
      <c r="T829" s="3"/>
      <c r="U829" s="3"/>
      <c r="V829" s="3"/>
      <c r="W829" s="3"/>
      <c r="X829" s="3"/>
      <c r="Y829" s="3"/>
      <c r="Z829" s="3"/>
    </row>
    <row r="830" ht="14.25" customHeight="1">
      <c r="A830" s="3"/>
      <c r="B830" s="3"/>
      <c r="C830" s="3"/>
      <c r="D830" s="3"/>
      <c r="E830" s="3"/>
      <c r="F830" s="3"/>
      <c r="G830" s="3"/>
      <c r="H830" s="3"/>
      <c r="I830" s="55"/>
      <c r="J830" s="55"/>
      <c r="K830" s="55"/>
      <c r="L830" s="3"/>
      <c r="M830" s="3"/>
      <c r="N830" s="3"/>
      <c r="O830" s="3"/>
      <c r="P830" s="3"/>
      <c r="Q830" s="3"/>
      <c r="R830" s="3"/>
      <c r="S830" s="3"/>
      <c r="T830" s="3"/>
      <c r="U830" s="3"/>
      <c r="V830" s="3"/>
      <c r="W830" s="3"/>
      <c r="X830" s="3"/>
      <c r="Y830" s="3"/>
      <c r="Z830" s="3"/>
    </row>
    <row r="831" ht="14.25" customHeight="1">
      <c r="A831" s="3"/>
      <c r="B831" s="3"/>
      <c r="C831" s="3"/>
      <c r="D831" s="3"/>
      <c r="E831" s="3"/>
      <c r="F831" s="3"/>
      <c r="G831" s="3"/>
      <c r="H831" s="3"/>
      <c r="I831" s="55"/>
      <c r="J831" s="55"/>
      <c r="K831" s="55"/>
      <c r="L831" s="3"/>
      <c r="M831" s="3"/>
      <c r="N831" s="3"/>
      <c r="O831" s="3"/>
      <c r="P831" s="3"/>
      <c r="Q831" s="3"/>
      <c r="R831" s="3"/>
      <c r="S831" s="3"/>
      <c r="T831" s="3"/>
      <c r="U831" s="3"/>
      <c r="V831" s="3"/>
      <c r="W831" s="3"/>
      <c r="X831" s="3"/>
      <c r="Y831" s="3"/>
      <c r="Z831" s="3"/>
    </row>
    <row r="832" ht="14.25" customHeight="1">
      <c r="A832" s="3"/>
      <c r="B832" s="3"/>
      <c r="C832" s="3"/>
      <c r="D832" s="3"/>
      <c r="E832" s="3"/>
      <c r="F832" s="3"/>
      <c r="G832" s="3"/>
      <c r="H832" s="3"/>
      <c r="I832" s="55"/>
      <c r="J832" s="55"/>
      <c r="K832" s="55"/>
      <c r="L832" s="3"/>
      <c r="M832" s="3"/>
      <c r="N832" s="3"/>
      <c r="O832" s="3"/>
      <c r="P832" s="3"/>
      <c r="Q832" s="3"/>
      <c r="R832" s="3"/>
      <c r="S832" s="3"/>
      <c r="T832" s="3"/>
      <c r="U832" s="3"/>
      <c r="V832" s="3"/>
      <c r="W832" s="3"/>
      <c r="X832" s="3"/>
      <c r="Y832" s="3"/>
      <c r="Z832" s="3"/>
    </row>
    <row r="833" ht="14.25" customHeight="1">
      <c r="A833" s="3"/>
      <c r="B833" s="3"/>
      <c r="C833" s="3"/>
      <c r="D833" s="3"/>
      <c r="E833" s="3"/>
      <c r="F833" s="3"/>
      <c r="G833" s="3"/>
      <c r="H833" s="3"/>
      <c r="I833" s="55"/>
      <c r="J833" s="55"/>
      <c r="K833" s="55"/>
      <c r="L833" s="3"/>
      <c r="M833" s="3"/>
      <c r="N833" s="3"/>
      <c r="O833" s="3"/>
      <c r="P833" s="3"/>
      <c r="Q833" s="3"/>
      <c r="R833" s="3"/>
      <c r="S833" s="3"/>
      <c r="T833" s="3"/>
      <c r="U833" s="3"/>
      <c r="V833" s="3"/>
      <c r="W833" s="3"/>
      <c r="X833" s="3"/>
      <c r="Y833" s="3"/>
      <c r="Z833" s="3"/>
    </row>
    <row r="834" ht="14.25" customHeight="1">
      <c r="A834" s="3"/>
      <c r="B834" s="3"/>
      <c r="C834" s="3"/>
      <c r="D834" s="3"/>
      <c r="E834" s="3"/>
      <c r="F834" s="3"/>
      <c r="G834" s="3"/>
      <c r="H834" s="3"/>
      <c r="I834" s="55"/>
      <c r="J834" s="55"/>
      <c r="K834" s="55"/>
      <c r="L834" s="3"/>
      <c r="M834" s="3"/>
      <c r="N834" s="3"/>
      <c r="O834" s="3"/>
      <c r="P834" s="3"/>
      <c r="Q834" s="3"/>
      <c r="R834" s="3"/>
      <c r="S834" s="3"/>
      <c r="T834" s="3"/>
      <c r="U834" s="3"/>
      <c r="V834" s="3"/>
      <c r="W834" s="3"/>
      <c r="X834" s="3"/>
      <c r="Y834" s="3"/>
      <c r="Z834" s="3"/>
    </row>
    <row r="835" ht="14.25" customHeight="1">
      <c r="A835" s="3"/>
      <c r="B835" s="3"/>
      <c r="C835" s="3"/>
      <c r="D835" s="3"/>
      <c r="E835" s="3"/>
      <c r="F835" s="3"/>
      <c r="G835" s="3"/>
      <c r="H835" s="3"/>
      <c r="I835" s="55"/>
      <c r="J835" s="55"/>
      <c r="K835" s="55"/>
      <c r="L835" s="3"/>
      <c r="M835" s="3"/>
      <c r="N835" s="3"/>
      <c r="O835" s="3"/>
      <c r="P835" s="3"/>
      <c r="Q835" s="3"/>
      <c r="R835" s="3"/>
      <c r="S835" s="3"/>
      <c r="T835" s="3"/>
      <c r="U835" s="3"/>
      <c r="V835" s="3"/>
      <c r="W835" s="3"/>
      <c r="X835" s="3"/>
      <c r="Y835" s="3"/>
      <c r="Z835" s="3"/>
    </row>
    <row r="836" ht="14.25" customHeight="1">
      <c r="A836" s="3"/>
      <c r="B836" s="3"/>
      <c r="C836" s="3"/>
      <c r="D836" s="3"/>
      <c r="E836" s="3"/>
      <c r="F836" s="3"/>
      <c r="G836" s="3"/>
      <c r="H836" s="3"/>
      <c r="I836" s="55"/>
      <c r="J836" s="55"/>
      <c r="K836" s="55"/>
      <c r="L836" s="3"/>
      <c r="M836" s="3"/>
      <c r="N836" s="3"/>
      <c r="O836" s="3"/>
      <c r="P836" s="3"/>
      <c r="Q836" s="3"/>
      <c r="R836" s="3"/>
      <c r="S836" s="3"/>
      <c r="T836" s="3"/>
      <c r="U836" s="3"/>
      <c r="V836" s="3"/>
      <c r="W836" s="3"/>
      <c r="X836" s="3"/>
      <c r="Y836" s="3"/>
      <c r="Z836" s="3"/>
    </row>
    <row r="837" ht="14.25" customHeight="1">
      <c r="A837" s="3"/>
      <c r="B837" s="3"/>
      <c r="C837" s="3"/>
      <c r="D837" s="3"/>
      <c r="E837" s="3"/>
      <c r="F837" s="3"/>
      <c r="G837" s="3"/>
      <c r="H837" s="3"/>
      <c r="I837" s="55"/>
      <c r="J837" s="55"/>
      <c r="K837" s="55"/>
      <c r="L837" s="3"/>
      <c r="M837" s="3"/>
      <c r="N837" s="3"/>
      <c r="O837" s="3"/>
      <c r="P837" s="3"/>
      <c r="Q837" s="3"/>
      <c r="R837" s="3"/>
      <c r="S837" s="3"/>
      <c r="T837" s="3"/>
      <c r="U837" s="3"/>
      <c r="V837" s="3"/>
      <c r="W837" s="3"/>
      <c r="X837" s="3"/>
      <c r="Y837" s="3"/>
      <c r="Z837" s="3"/>
    </row>
    <row r="838" ht="14.25" customHeight="1">
      <c r="A838" s="3"/>
      <c r="B838" s="3"/>
      <c r="C838" s="3"/>
      <c r="D838" s="3"/>
      <c r="E838" s="3"/>
      <c r="F838" s="3"/>
      <c r="G838" s="3"/>
      <c r="H838" s="3"/>
      <c r="I838" s="55"/>
      <c r="J838" s="55"/>
      <c r="K838" s="55"/>
      <c r="L838" s="3"/>
      <c r="M838" s="3"/>
      <c r="N838" s="3"/>
      <c r="O838" s="3"/>
      <c r="P838" s="3"/>
      <c r="Q838" s="3"/>
      <c r="R838" s="3"/>
      <c r="S838" s="3"/>
      <c r="T838" s="3"/>
      <c r="U838" s="3"/>
      <c r="V838" s="3"/>
      <c r="W838" s="3"/>
      <c r="X838" s="3"/>
      <c r="Y838" s="3"/>
      <c r="Z838" s="3"/>
    </row>
    <row r="839" ht="14.25" customHeight="1">
      <c r="A839" s="3"/>
      <c r="B839" s="3"/>
      <c r="C839" s="3"/>
      <c r="D839" s="3"/>
      <c r="E839" s="3"/>
      <c r="F839" s="3"/>
      <c r="G839" s="3"/>
      <c r="H839" s="3"/>
      <c r="I839" s="55"/>
      <c r="J839" s="55"/>
      <c r="K839" s="55"/>
      <c r="L839" s="3"/>
      <c r="M839" s="3"/>
      <c r="N839" s="3"/>
      <c r="O839" s="3"/>
      <c r="P839" s="3"/>
      <c r="Q839" s="3"/>
      <c r="R839" s="3"/>
      <c r="S839" s="3"/>
      <c r="T839" s="3"/>
      <c r="U839" s="3"/>
      <c r="V839" s="3"/>
      <c r="W839" s="3"/>
      <c r="X839" s="3"/>
      <c r="Y839" s="3"/>
      <c r="Z839" s="3"/>
    </row>
    <row r="840" ht="14.25" customHeight="1">
      <c r="A840" s="3"/>
      <c r="B840" s="3"/>
      <c r="C840" s="3"/>
      <c r="D840" s="3"/>
      <c r="E840" s="3"/>
      <c r="F840" s="3"/>
      <c r="G840" s="3"/>
      <c r="H840" s="3"/>
      <c r="I840" s="55"/>
      <c r="J840" s="55"/>
      <c r="K840" s="55"/>
      <c r="L840" s="3"/>
      <c r="M840" s="3"/>
      <c r="N840" s="3"/>
      <c r="O840" s="3"/>
      <c r="P840" s="3"/>
      <c r="Q840" s="3"/>
      <c r="R840" s="3"/>
      <c r="S840" s="3"/>
      <c r="T840" s="3"/>
      <c r="U840" s="3"/>
      <c r="V840" s="3"/>
      <c r="W840" s="3"/>
      <c r="X840" s="3"/>
      <c r="Y840" s="3"/>
      <c r="Z840" s="3"/>
    </row>
    <row r="841" ht="14.25" customHeight="1">
      <c r="A841" s="3"/>
      <c r="B841" s="3"/>
      <c r="C841" s="3"/>
      <c r="D841" s="3"/>
      <c r="E841" s="3"/>
      <c r="F841" s="3"/>
      <c r="G841" s="3"/>
      <c r="H841" s="3"/>
      <c r="I841" s="55"/>
      <c r="J841" s="55"/>
      <c r="K841" s="55"/>
      <c r="L841" s="3"/>
      <c r="M841" s="3"/>
      <c r="N841" s="3"/>
      <c r="O841" s="3"/>
      <c r="P841" s="3"/>
      <c r="Q841" s="3"/>
      <c r="R841" s="3"/>
      <c r="S841" s="3"/>
      <c r="T841" s="3"/>
      <c r="U841" s="3"/>
      <c r="V841" s="3"/>
      <c r="W841" s="3"/>
      <c r="X841" s="3"/>
      <c r="Y841" s="3"/>
      <c r="Z841" s="3"/>
    </row>
    <row r="842" ht="14.25" customHeight="1">
      <c r="A842" s="3"/>
      <c r="B842" s="3"/>
      <c r="C842" s="3"/>
      <c r="D842" s="3"/>
      <c r="E842" s="3"/>
      <c r="F842" s="3"/>
      <c r="G842" s="3"/>
      <c r="H842" s="3"/>
      <c r="I842" s="55"/>
      <c r="J842" s="55"/>
      <c r="K842" s="55"/>
      <c r="L842" s="3"/>
      <c r="M842" s="3"/>
      <c r="N842" s="3"/>
      <c r="O842" s="3"/>
      <c r="P842" s="3"/>
      <c r="Q842" s="3"/>
      <c r="R842" s="3"/>
      <c r="S842" s="3"/>
      <c r="T842" s="3"/>
      <c r="U842" s="3"/>
      <c r="V842" s="3"/>
      <c r="W842" s="3"/>
      <c r="X842" s="3"/>
      <c r="Y842" s="3"/>
      <c r="Z842" s="3"/>
    </row>
    <row r="843" ht="14.25" customHeight="1">
      <c r="A843" s="3"/>
      <c r="B843" s="3"/>
      <c r="C843" s="3"/>
      <c r="D843" s="3"/>
      <c r="E843" s="3"/>
      <c r="F843" s="3"/>
      <c r="G843" s="3"/>
      <c r="H843" s="3"/>
      <c r="I843" s="55"/>
      <c r="J843" s="55"/>
      <c r="K843" s="55"/>
      <c r="L843" s="3"/>
      <c r="M843" s="3"/>
      <c r="N843" s="3"/>
      <c r="O843" s="3"/>
      <c r="P843" s="3"/>
      <c r="Q843" s="3"/>
      <c r="R843" s="3"/>
      <c r="S843" s="3"/>
      <c r="T843" s="3"/>
      <c r="U843" s="3"/>
      <c r="V843" s="3"/>
      <c r="W843" s="3"/>
      <c r="X843" s="3"/>
      <c r="Y843" s="3"/>
      <c r="Z843" s="3"/>
    </row>
    <row r="844" ht="14.25" customHeight="1">
      <c r="A844" s="3"/>
      <c r="B844" s="3"/>
      <c r="C844" s="3"/>
      <c r="D844" s="3"/>
      <c r="E844" s="3"/>
      <c r="F844" s="3"/>
      <c r="G844" s="3"/>
      <c r="H844" s="3"/>
      <c r="I844" s="55"/>
      <c r="J844" s="55"/>
      <c r="K844" s="55"/>
      <c r="L844" s="3"/>
      <c r="M844" s="3"/>
      <c r="N844" s="3"/>
      <c r="O844" s="3"/>
      <c r="P844" s="3"/>
      <c r="Q844" s="3"/>
      <c r="R844" s="3"/>
      <c r="S844" s="3"/>
      <c r="T844" s="3"/>
      <c r="U844" s="3"/>
      <c r="V844" s="3"/>
      <c r="W844" s="3"/>
      <c r="X844" s="3"/>
      <c r="Y844" s="3"/>
      <c r="Z844" s="3"/>
    </row>
    <row r="845" ht="14.25" customHeight="1">
      <c r="A845" s="3"/>
      <c r="B845" s="3"/>
      <c r="C845" s="3"/>
      <c r="D845" s="3"/>
      <c r="E845" s="3"/>
      <c r="F845" s="3"/>
      <c r="G845" s="3"/>
      <c r="H845" s="3"/>
      <c r="I845" s="55"/>
      <c r="J845" s="55"/>
      <c r="K845" s="55"/>
      <c r="L845" s="3"/>
      <c r="M845" s="3"/>
      <c r="N845" s="3"/>
      <c r="O845" s="3"/>
      <c r="P845" s="3"/>
      <c r="Q845" s="3"/>
      <c r="R845" s="3"/>
      <c r="S845" s="3"/>
      <c r="T845" s="3"/>
      <c r="U845" s="3"/>
      <c r="V845" s="3"/>
      <c r="W845" s="3"/>
      <c r="X845" s="3"/>
      <c r="Y845" s="3"/>
      <c r="Z845" s="3"/>
    </row>
    <row r="846" ht="14.25" customHeight="1">
      <c r="A846" s="3"/>
      <c r="B846" s="3"/>
      <c r="C846" s="3"/>
      <c r="D846" s="3"/>
      <c r="E846" s="3"/>
      <c r="F846" s="3"/>
      <c r="G846" s="3"/>
      <c r="H846" s="3"/>
      <c r="I846" s="55"/>
      <c r="J846" s="55"/>
      <c r="K846" s="55"/>
      <c r="L846" s="3"/>
      <c r="M846" s="3"/>
      <c r="N846" s="3"/>
      <c r="O846" s="3"/>
      <c r="P846" s="3"/>
      <c r="Q846" s="3"/>
      <c r="R846" s="3"/>
      <c r="S846" s="3"/>
      <c r="T846" s="3"/>
      <c r="U846" s="3"/>
      <c r="V846" s="3"/>
      <c r="W846" s="3"/>
      <c r="X846" s="3"/>
      <c r="Y846" s="3"/>
      <c r="Z846" s="3"/>
    </row>
    <row r="847" ht="14.25" customHeight="1">
      <c r="A847" s="3"/>
      <c r="B847" s="3"/>
      <c r="C847" s="3"/>
      <c r="D847" s="3"/>
      <c r="E847" s="3"/>
      <c r="F847" s="3"/>
      <c r="G847" s="3"/>
      <c r="H847" s="3"/>
      <c r="I847" s="55"/>
      <c r="J847" s="55"/>
      <c r="K847" s="55"/>
      <c r="L847" s="3"/>
      <c r="M847" s="3"/>
      <c r="N847" s="3"/>
      <c r="O847" s="3"/>
      <c r="P847" s="3"/>
      <c r="Q847" s="3"/>
      <c r="R847" s="3"/>
      <c r="S847" s="3"/>
      <c r="T847" s="3"/>
      <c r="U847" s="3"/>
      <c r="V847" s="3"/>
      <c r="W847" s="3"/>
      <c r="X847" s="3"/>
      <c r="Y847" s="3"/>
      <c r="Z847" s="3"/>
    </row>
    <row r="848" ht="14.25" customHeight="1">
      <c r="A848" s="3"/>
      <c r="B848" s="3"/>
      <c r="C848" s="3"/>
      <c r="D848" s="3"/>
      <c r="E848" s="3"/>
      <c r="F848" s="3"/>
      <c r="G848" s="3"/>
      <c r="H848" s="3"/>
      <c r="I848" s="55"/>
      <c r="J848" s="55"/>
      <c r="K848" s="55"/>
      <c r="L848" s="3"/>
      <c r="M848" s="3"/>
      <c r="N848" s="3"/>
      <c r="O848" s="3"/>
      <c r="P848" s="3"/>
      <c r="Q848" s="3"/>
      <c r="R848" s="3"/>
      <c r="S848" s="3"/>
      <c r="T848" s="3"/>
      <c r="U848" s="3"/>
      <c r="V848" s="3"/>
      <c r="W848" s="3"/>
      <c r="X848" s="3"/>
      <c r="Y848" s="3"/>
      <c r="Z848" s="3"/>
    </row>
    <row r="849" ht="14.25" customHeight="1">
      <c r="A849" s="3"/>
      <c r="B849" s="3"/>
      <c r="C849" s="3"/>
      <c r="D849" s="3"/>
      <c r="E849" s="3"/>
      <c r="F849" s="3"/>
      <c r="G849" s="3"/>
      <c r="H849" s="3"/>
      <c r="I849" s="55"/>
      <c r="J849" s="55"/>
      <c r="K849" s="55"/>
      <c r="L849" s="3"/>
      <c r="M849" s="3"/>
      <c r="N849" s="3"/>
      <c r="O849" s="3"/>
      <c r="P849" s="3"/>
      <c r="Q849" s="3"/>
      <c r="R849" s="3"/>
      <c r="S849" s="3"/>
      <c r="T849" s="3"/>
      <c r="U849" s="3"/>
      <c r="V849" s="3"/>
      <c r="W849" s="3"/>
      <c r="X849" s="3"/>
      <c r="Y849" s="3"/>
      <c r="Z849" s="3"/>
    </row>
    <row r="850" ht="14.25" customHeight="1">
      <c r="A850" s="3"/>
      <c r="B850" s="3"/>
      <c r="C850" s="3"/>
      <c r="D850" s="3"/>
      <c r="E850" s="3"/>
      <c r="F850" s="3"/>
      <c r="G850" s="3"/>
      <c r="H850" s="3"/>
      <c r="I850" s="55"/>
      <c r="J850" s="55"/>
      <c r="K850" s="55"/>
      <c r="L850" s="3"/>
      <c r="M850" s="3"/>
      <c r="N850" s="3"/>
      <c r="O850" s="3"/>
      <c r="P850" s="3"/>
      <c r="Q850" s="3"/>
      <c r="R850" s="3"/>
      <c r="S850" s="3"/>
      <c r="T850" s="3"/>
      <c r="U850" s="3"/>
      <c r="V850" s="3"/>
      <c r="W850" s="3"/>
      <c r="X850" s="3"/>
      <c r="Y850" s="3"/>
      <c r="Z850" s="3"/>
    </row>
    <row r="851" ht="14.25" customHeight="1">
      <c r="A851" s="3"/>
      <c r="B851" s="3"/>
      <c r="C851" s="3"/>
      <c r="D851" s="3"/>
      <c r="E851" s="3"/>
      <c r="F851" s="3"/>
      <c r="G851" s="3"/>
      <c r="H851" s="3"/>
      <c r="I851" s="55"/>
      <c r="J851" s="55"/>
      <c r="K851" s="55"/>
      <c r="L851" s="3"/>
      <c r="M851" s="3"/>
      <c r="N851" s="3"/>
      <c r="O851" s="3"/>
      <c r="P851" s="3"/>
      <c r="Q851" s="3"/>
      <c r="R851" s="3"/>
      <c r="S851" s="3"/>
      <c r="T851" s="3"/>
      <c r="U851" s="3"/>
      <c r="V851" s="3"/>
      <c r="W851" s="3"/>
      <c r="X851" s="3"/>
      <c r="Y851" s="3"/>
      <c r="Z851" s="3"/>
    </row>
    <row r="852" ht="14.25" customHeight="1">
      <c r="A852" s="3"/>
      <c r="B852" s="3"/>
      <c r="C852" s="3"/>
      <c r="D852" s="3"/>
      <c r="E852" s="3"/>
      <c r="F852" s="3"/>
      <c r="G852" s="3"/>
      <c r="H852" s="3"/>
      <c r="I852" s="55"/>
      <c r="J852" s="55"/>
      <c r="K852" s="55"/>
      <c r="L852" s="3"/>
      <c r="M852" s="3"/>
      <c r="N852" s="3"/>
      <c r="O852" s="3"/>
      <c r="P852" s="3"/>
      <c r="Q852" s="3"/>
      <c r="R852" s="3"/>
      <c r="S852" s="3"/>
      <c r="T852" s="3"/>
      <c r="U852" s="3"/>
      <c r="V852" s="3"/>
      <c r="W852" s="3"/>
      <c r="X852" s="3"/>
      <c r="Y852" s="3"/>
      <c r="Z852" s="3"/>
    </row>
    <row r="853" ht="14.25" customHeight="1">
      <c r="A853" s="3"/>
      <c r="B853" s="3"/>
      <c r="C853" s="3"/>
      <c r="D853" s="3"/>
      <c r="E853" s="3"/>
      <c r="F853" s="3"/>
      <c r="G853" s="3"/>
      <c r="H853" s="3"/>
      <c r="I853" s="55"/>
      <c r="J853" s="55"/>
      <c r="K853" s="55"/>
      <c r="L853" s="3"/>
      <c r="M853" s="3"/>
      <c r="N853" s="3"/>
      <c r="O853" s="3"/>
      <c r="P853" s="3"/>
      <c r="Q853" s="3"/>
      <c r="R853" s="3"/>
      <c r="S853" s="3"/>
      <c r="T853" s="3"/>
      <c r="U853" s="3"/>
      <c r="V853" s="3"/>
      <c r="W853" s="3"/>
      <c r="X853" s="3"/>
      <c r="Y853" s="3"/>
      <c r="Z853" s="3"/>
    </row>
    <row r="854" ht="14.25" customHeight="1">
      <c r="A854" s="3"/>
      <c r="B854" s="3"/>
      <c r="C854" s="3"/>
      <c r="D854" s="3"/>
      <c r="E854" s="3"/>
      <c r="F854" s="3"/>
      <c r="G854" s="3"/>
      <c r="H854" s="3"/>
      <c r="I854" s="55"/>
      <c r="J854" s="55"/>
      <c r="K854" s="55"/>
      <c r="L854" s="3"/>
      <c r="M854" s="3"/>
      <c r="N854" s="3"/>
      <c r="O854" s="3"/>
      <c r="P854" s="3"/>
      <c r="Q854" s="3"/>
      <c r="R854" s="3"/>
      <c r="S854" s="3"/>
      <c r="T854" s="3"/>
      <c r="U854" s="3"/>
      <c r="V854" s="3"/>
      <c r="W854" s="3"/>
      <c r="X854" s="3"/>
      <c r="Y854" s="3"/>
      <c r="Z854" s="3"/>
    </row>
    <row r="855" ht="14.25" customHeight="1">
      <c r="A855" s="3"/>
      <c r="B855" s="3"/>
      <c r="C855" s="3"/>
      <c r="D855" s="3"/>
      <c r="E855" s="3"/>
      <c r="F855" s="3"/>
      <c r="G855" s="3"/>
      <c r="H855" s="3"/>
      <c r="I855" s="55"/>
      <c r="J855" s="55"/>
      <c r="K855" s="55"/>
      <c r="L855" s="3"/>
      <c r="M855" s="3"/>
      <c r="N855" s="3"/>
      <c r="O855" s="3"/>
      <c r="P855" s="3"/>
      <c r="Q855" s="3"/>
      <c r="R855" s="3"/>
      <c r="S855" s="3"/>
      <c r="T855" s="3"/>
      <c r="U855" s="3"/>
      <c r="V855" s="3"/>
      <c r="W855" s="3"/>
      <c r="X855" s="3"/>
      <c r="Y855" s="3"/>
      <c r="Z855" s="3"/>
    </row>
    <row r="856" ht="14.25" customHeight="1">
      <c r="A856" s="3"/>
      <c r="B856" s="3"/>
      <c r="C856" s="3"/>
      <c r="D856" s="3"/>
      <c r="E856" s="3"/>
      <c r="F856" s="3"/>
      <c r="G856" s="3"/>
      <c r="H856" s="3"/>
      <c r="I856" s="55"/>
      <c r="J856" s="55"/>
      <c r="K856" s="55"/>
      <c r="L856" s="3"/>
      <c r="M856" s="3"/>
      <c r="N856" s="3"/>
      <c r="O856" s="3"/>
      <c r="P856" s="3"/>
      <c r="Q856" s="3"/>
      <c r="R856" s="3"/>
      <c r="S856" s="3"/>
      <c r="T856" s="3"/>
      <c r="U856" s="3"/>
      <c r="V856" s="3"/>
      <c r="W856" s="3"/>
      <c r="X856" s="3"/>
      <c r="Y856" s="3"/>
      <c r="Z856" s="3"/>
    </row>
    <row r="857" ht="14.25" customHeight="1">
      <c r="A857" s="3"/>
      <c r="B857" s="3"/>
      <c r="C857" s="3"/>
      <c r="D857" s="3"/>
      <c r="E857" s="3"/>
      <c r="F857" s="3"/>
      <c r="G857" s="3"/>
      <c r="H857" s="3"/>
      <c r="I857" s="55"/>
      <c r="J857" s="55"/>
      <c r="K857" s="55"/>
      <c r="L857" s="3"/>
      <c r="M857" s="3"/>
      <c r="N857" s="3"/>
      <c r="O857" s="3"/>
      <c r="P857" s="3"/>
      <c r="Q857" s="3"/>
      <c r="R857" s="3"/>
      <c r="S857" s="3"/>
      <c r="T857" s="3"/>
      <c r="U857" s="3"/>
      <c r="V857" s="3"/>
      <c r="W857" s="3"/>
      <c r="X857" s="3"/>
      <c r="Y857" s="3"/>
      <c r="Z857" s="3"/>
    </row>
    <row r="858" ht="14.25" customHeight="1">
      <c r="A858" s="3"/>
      <c r="B858" s="3"/>
      <c r="C858" s="3"/>
      <c r="D858" s="3"/>
      <c r="E858" s="3"/>
      <c r="F858" s="3"/>
      <c r="G858" s="3"/>
      <c r="H858" s="3"/>
      <c r="I858" s="55"/>
      <c r="J858" s="55"/>
      <c r="K858" s="55"/>
      <c r="L858" s="3"/>
      <c r="M858" s="3"/>
      <c r="N858" s="3"/>
      <c r="O858" s="3"/>
      <c r="P858" s="3"/>
      <c r="Q858" s="3"/>
      <c r="R858" s="3"/>
      <c r="S858" s="3"/>
      <c r="T858" s="3"/>
      <c r="U858" s="3"/>
      <c r="V858" s="3"/>
      <c r="W858" s="3"/>
      <c r="X858" s="3"/>
      <c r="Y858" s="3"/>
      <c r="Z858" s="3"/>
    </row>
    <row r="859" ht="14.25" customHeight="1">
      <c r="A859" s="3"/>
      <c r="B859" s="3"/>
      <c r="C859" s="3"/>
      <c r="D859" s="3"/>
      <c r="E859" s="3"/>
      <c r="F859" s="3"/>
      <c r="G859" s="3"/>
      <c r="H859" s="3"/>
      <c r="I859" s="55"/>
      <c r="J859" s="55"/>
      <c r="K859" s="55"/>
      <c r="L859" s="3"/>
      <c r="M859" s="3"/>
      <c r="N859" s="3"/>
      <c r="O859" s="3"/>
      <c r="P859" s="3"/>
      <c r="Q859" s="3"/>
      <c r="R859" s="3"/>
      <c r="S859" s="3"/>
      <c r="T859" s="3"/>
      <c r="U859" s="3"/>
      <c r="V859" s="3"/>
      <c r="W859" s="3"/>
      <c r="X859" s="3"/>
      <c r="Y859" s="3"/>
      <c r="Z859" s="3"/>
    </row>
    <row r="860" ht="14.25" customHeight="1">
      <c r="A860" s="3"/>
      <c r="B860" s="3"/>
      <c r="C860" s="3"/>
      <c r="D860" s="3"/>
      <c r="E860" s="3"/>
      <c r="F860" s="3"/>
      <c r="G860" s="3"/>
      <c r="H860" s="3"/>
      <c r="I860" s="55"/>
      <c r="J860" s="55"/>
      <c r="K860" s="55"/>
      <c r="L860" s="3"/>
      <c r="M860" s="3"/>
      <c r="N860" s="3"/>
      <c r="O860" s="3"/>
      <c r="P860" s="3"/>
      <c r="Q860" s="3"/>
      <c r="R860" s="3"/>
      <c r="S860" s="3"/>
      <c r="T860" s="3"/>
      <c r="U860" s="3"/>
      <c r="V860" s="3"/>
      <c r="W860" s="3"/>
      <c r="X860" s="3"/>
      <c r="Y860" s="3"/>
      <c r="Z860" s="3"/>
    </row>
    <row r="861" ht="14.25" customHeight="1">
      <c r="A861" s="3"/>
      <c r="B861" s="3"/>
      <c r="C861" s="3"/>
      <c r="D861" s="3"/>
      <c r="E861" s="3"/>
      <c r="F861" s="3"/>
      <c r="G861" s="3"/>
      <c r="H861" s="3"/>
      <c r="I861" s="55"/>
      <c r="J861" s="55"/>
      <c r="K861" s="55"/>
      <c r="L861" s="3"/>
      <c r="M861" s="3"/>
      <c r="N861" s="3"/>
      <c r="O861" s="3"/>
      <c r="P861" s="3"/>
      <c r="Q861" s="3"/>
      <c r="R861" s="3"/>
      <c r="S861" s="3"/>
      <c r="T861" s="3"/>
      <c r="U861" s="3"/>
      <c r="V861" s="3"/>
      <c r="W861" s="3"/>
      <c r="X861" s="3"/>
      <c r="Y861" s="3"/>
      <c r="Z861" s="3"/>
    </row>
    <row r="862" ht="14.25" customHeight="1">
      <c r="A862" s="3"/>
      <c r="B862" s="3"/>
      <c r="C862" s="3"/>
      <c r="D862" s="3"/>
      <c r="E862" s="3"/>
      <c r="F862" s="3"/>
      <c r="G862" s="3"/>
      <c r="H862" s="3"/>
      <c r="I862" s="55"/>
      <c r="J862" s="55"/>
      <c r="K862" s="55"/>
      <c r="L862" s="3"/>
      <c r="M862" s="3"/>
      <c r="N862" s="3"/>
      <c r="O862" s="3"/>
      <c r="P862" s="3"/>
      <c r="Q862" s="3"/>
      <c r="R862" s="3"/>
      <c r="S862" s="3"/>
      <c r="T862" s="3"/>
      <c r="U862" s="3"/>
      <c r="V862" s="3"/>
      <c r="W862" s="3"/>
      <c r="X862" s="3"/>
      <c r="Y862" s="3"/>
      <c r="Z862" s="3"/>
    </row>
    <row r="863" ht="14.25" customHeight="1">
      <c r="A863" s="3"/>
      <c r="B863" s="3"/>
      <c r="C863" s="3"/>
      <c r="D863" s="3"/>
      <c r="E863" s="3"/>
      <c r="F863" s="3"/>
      <c r="G863" s="3"/>
      <c r="H863" s="3"/>
      <c r="I863" s="55"/>
      <c r="J863" s="55"/>
      <c r="K863" s="55"/>
      <c r="L863" s="3"/>
      <c r="M863" s="3"/>
      <c r="N863" s="3"/>
      <c r="O863" s="3"/>
      <c r="P863" s="3"/>
      <c r="Q863" s="3"/>
      <c r="R863" s="3"/>
      <c r="S863" s="3"/>
      <c r="T863" s="3"/>
      <c r="U863" s="3"/>
      <c r="V863" s="3"/>
      <c r="W863" s="3"/>
      <c r="X863" s="3"/>
      <c r="Y863" s="3"/>
      <c r="Z863" s="3"/>
    </row>
    <row r="864" ht="14.25" customHeight="1">
      <c r="A864" s="3"/>
      <c r="B864" s="3"/>
      <c r="C864" s="3"/>
      <c r="D864" s="3"/>
      <c r="E864" s="3"/>
      <c r="F864" s="3"/>
      <c r="G864" s="3"/>
      <c r="H864" s="3"/>
      <c r="I864" s="55"/>
      <c r="J864" s="55"/>
      <c r="K864" s="55"/>
      <c r="L864" s="3"/>
      <c r="M864" s="3"/>
      <c r="N864" s="3"/>
      <c r="O864" s="3"/>
      <c r="P864" s="3"/>
      <c r="Q864" s="3"/>
      <c r="R864" s="3"/>
      <c r="S864" s="3"/>
      <c r="T864" s="3"/>
      <c r="U864" s="3"/>
      <c r="V864" s="3"/>
      <c r="W864" s="3"/>
      <c r="X864" s="3"/>
      <c r="Y864" s="3"/>
      <c r="Z864" s="3"/>
    </row>
    <row r="865" ht="14.25" customHeight="1">
      <c r="A865" s="3"/>
      <c r="B865" s="3"/>
      <c r="C865" s="3"/>
      <c r="D865" s="3"/>
      <c r="E865" s="3"/>
      <c r="F865" s="3"/>
      <c r="G865" s="3"/>
      <c r="H865" s="3"/>
      <c r="I865" s="55"/>
      <c r="J865" s="55"/>
      <c r="K865" s="55"/>
      <c r="L865" s="3"/>
      <c r="M865" s="3"/>
      <c r="N865" s="3"/>
      <c r="O865" s="3"/>
      <c r="P865" s="3"/>
      <c r="Q865" s="3"/>
      <c r="R865" s="3"/>
      <c r="S865" s="3"/>
      <c r="T865" s="3"/>
      <c r="U865" s="3"/>
      <c r="V865" s="3"/>
      <c r="W865" s="3"/>
      <c r="X865" s="3"/>
      <c r="Y865" s="3"/>
      <c r="Z865" s="3"/>
    </row>
    <row r="866" ht="14.25" customHeight="1">
      <c r="A866" s="3"/>
      <c r="B866" s="3"/>
      <c r="C866" s="3"/>
      <c r="D866" s="3"/>
      <c r="E866" s="3"/>
      <c r="F866" s="3"/>
      <c r="G866" s="3"/>
      <c r="H866" s="3"/>
      <c r="I866" s="55"/>
      <c r="J866" s="55"/>
      <c r="K866" s="55"/>
      <c r="L866" s="3"/>
      <c r="M866" s="3"/>
      <c r="N866" s="3"/>
      <c r="O866" s="3"/>
      <c r="P866" s="3"/>
      <c r="Q866" s="3"/>
      <c r="R866" s="3"/>
      <c r="S866" s="3"/>
      <c r="T866" s="3"/>
      <c r="U866" s="3"/>
      <c r="V866" s="3"/>
      <c r="W866" s="3"/>
      <c r="X866" s="3"/>
      <c r="Y866" s="3"/>
      <c r="Z866" s="3"/>
    </row>
    <row r="867" ht="14.25" customHeight="1">
      <c r="A867" s="3"/>
      <c r="B867" s="3"/>
      <c r="C867" s="3"/>
      <c r="D867" s="3"/>
      <c r="E867" s="3"/>
      <c r="F867" s="3"/>
      <c r="G867" s="3"/>
      <c r="H867" s="3"/>
      <c r="I867" s="55"/>
      <c r="J867" s="55"/>
      <c r="K867" s="55"/>
      <c r="L867" s="3"/>
      <c r="M867" s="3"/>
      <c r="N867" s="3"/>
      <c r="O867" s="3"/>
      <c r="P867" s="3"/>
      <c r="Q867" s="3"/>
      <c r="R867" s="3"/>
      <c r="S867" s="3"/>
      <c r="T867" s="3"/>
      <c r="U867" s="3"/>
      <c r="V867" s="3"/>
      <c r="W867" s="3"/>
      <c r="X867" s="3"/>
      <c r="Y867" s="3"/>
      <c r="Z867" s="3"/>
    </row>
    <row r="868" ht="14.25" customHeight="1">
      <c r="A868" s="3"/>
      <c r="B868" s="3"/>
      <c r="C868" s="3"/>
      <c r="D868" s="3"/>
      <c r="E868" s="3"/>
      <c r="F868" s="3"/>
      <c r="G868" s="3"/>
      <c r="H868" s="3"/>
      <c r="I868" s="55"/>
      <c r="J868" s="55"/>
      <c r="K868" s="55"/>
      <c r="L868" s="3"/>
      <c r="M868" s="3"/>
      <c r="N868" s="3"/>
      <c r="O868" s="3"/>
      <c r="P868" s="3"/>
      <c r="Q868" s="3"/>
      <c r="R868" s="3"/>
      <c r="S868" s="3"/>
      <c r="T868" s="3"/>
      <c r="U868" s="3"/>
      <c r="V868" s="3"/>
      <c r="W868" s="3"/>
      <c r="X868" s="3"/>
      <c r="Y868" s="3"/>
      <c r="Z868" s="3"/>
    </row>
    <row r="869" ht="14.25" customHeight="1">
      <c r="A869" s="3"/>
      <c r="B869" s="3"/>
      <c r="C869" s="3"/>
      <c r="D869" s="3"/>
      <c r="E869" s="3"/>
      <c r="F869" s="3"/>
      <c r="G869" s="3"/>
      <c r="H869" s="3"/>
      <c r="I869" s="55"/>
      <c r="J869" s="55"/>
      <c r="K869" s="55"/>
      <c r="L869" s="3"/>
      <c r="M869" s="3"/>
      <c r="N869" s="3"/>
      <c r="O869" s="3"/>
      <c r="P869" s="3"/>
      <c r="Q869" s="3"/>
      <c r="R869" s="3"/>
      <c r="S869" s="3"/>
      <c r="T869" s="3"/>
      <c r="U869" s="3"/>
      <c r="V869" s="3"/>
      <c r="W869" s="3"/>
      <c r="X869" s="3"/>
      <c r="Y869" s="3"/>
      <c r="Z869" s="3"/>
    </row>
    <row r="870" ht="14.25" customHeight="1">
      <c r="A870" s="3"/>
      <c r="B870" s="3"/>
      <c r="C870" s="3"/>
      <c r="D870" s="3"/>
      <c r="E870" s="3"/>
      <c r="F870" s="3"/>
      <c r="G870" s="3"/>
      <c r="H870" s="3"/>
      <c r="I870" s="55"/>
      <c r="J870" s="55"/>
      <c r="K870" s="55"/>
      <c r="L870" s="3"/>
      <c r="M870" s="3"/>
      <c r="N870" s="3"/>
      <c r="O870" s="3"/>
      <c r="P870" s="3"/>
      <c r="Q870" s="3"/>
      <c r="R870" s="3"/>
      <c r="S870" s="3"/>
      <c r="T870" s="3"/>
      <c r="U870" s="3"/>
      <c r="V870" s="3"/>
      <c r="W870" s="3"/>
      <c r="X870" s="3"/>
      <c r="Y870" s="3"/>
      <c r="Z870" s="3"/>
    </row>
    <row r="871" ht="14.25" customHeight="1">
      <c r="A871" s="3"/>
      <c r="B871" s="3"/>
      <c r="C871" s="3"/>
      <c r="D871" s="3"/>
      <c r="E871" s="3"/>
      <c r="F871" s="3"/>
      <c r="G871" s="3"/>
      <c r="H871" s="3"/>
      <c r="I871" s="55"/>
      <c r="J871" s="55"/>
      <c r="K871" s="55"/>
      <c r="L871" s="3"/>
      <c r="M871" s="3"/>
      <c r="N871" s="3"/>
      <c r="O871" s="3"/>
      <c r="P871" s="3"/>
      <c r="Q871" s="3"/>
      <c r="R871" s="3"/>
      <c r="S871" s="3"/>
      <c r="T871" s="3"/>
      <c r="U871" s="3"/>
      <c r="V871" s="3"/>
      <c r="W871" s="3"/>
      <c r="X871" s="3"/>
      <c r="Y871" s="3"/>
      <c r="Z871" s="3"/>
    </row>
    <row r="872" ht="14.25" customHeight="1">
      <c r="A872" s="3"/>
      <c r="B872" s="3"/>
      <c r="C872" s="3"/>
      <c r="D872" s="3"/>
      <c r="E872" s="3"/>
      <c r="F872" s="3"/>
      <c r="G872" s="3"/>
      <c r="H872" s="3"/>
      <c r="I872" s="55"/>
      <c r="J872" s="55"/>
      <c r="K872" s="55"/>
      <c r="L872" s="3"/>
      <c r="M872" s="3"/>
      <c r="N872" s="3"/>
      <c r="O872" s="3"/>
      <c r="P872" s="3"/>
      <c r="Q872" s="3"/>
      <c r="R872" s="3"/>
      <c r="S872" s="3"/>
      <c r="T872" s="3"/>
      <c r="U872" s="3"/>
      <c r="V872" s="3"/>
      <c r="W872" s="3"/>
      <c r="X872" s="3"/>
      <c r="Y872" s="3"/>
      <c r="Z872" s="3"/>
    </row>
    <row r="873" ht="14.25" customHeight="1">
      <c r="A873" s="3"/>
      <c r="B873" s="3"/>
      <c r="C873" s="3"/>
      <c r="D873" s="3"/>
      <c r="E873" s="3"/>
      <c r="F873" s="3"/>
      <c r="G873" s="3"/>
      <c r="H873" s="3"/>
      <c r="I873" s="55"/>
      <c r="J873" s="55"/>
      <c r="K873" s="55"/>
      <c r="L873" s="3"/>
      <c r="M873" s="3"/>
      <c r="N873" s="3"/>
      <c r="O873" s="3"/>
      <c r="P873" s="3"/>
      <c r="Q873" s="3"/>
      <c r="R873" s="3"/>
      <c r="S873" s="3"/>
      <c r="T873" s="3"/>
      <c r="U873" s="3"/>
      <c r="V873" s="3"/>
      <c r="W873" s="3"/>
      <c r="X873" s="3"/>
      <c r="Y873" s="3"/>
      <c r="Z873" s="3"/>
    </row>
    <row r="874" ht="14.25" customHeight="1">
      <c r="A874" s="3"/>
      <c r="B874" s="3"/>
      <c r="C874" s="3"/>
      <c r="D874" s="3"/>
      <c r="E874" s="3"/>
      <c r="F874" s="3"/>
      <c r="G874" s="3"/>
      <c r="H874" s="3"/>
      <c r="I874" s="55"/>
      <c r="J874" s="55"/>
      <c r="K874" s="55"/>
      <c r="L874" s="3"/>
      <c r="M874" s="3"/>
      <c r="N874" s="3"/>
      <c r="O874" s="3"/>
      <c r="P874" s="3"/>
      <c r="Q874" s="3"/>
      <c r="R874" s="3"/>
      <c r="S874" s="3"/>
      <c r="T874" s="3"/>
      <c r="U874" s="3"/>
      <c r="V874" s="3"/>
      <c r="W874" s="3"/>
      <c r="X874" s="3"/>
      <c r="Y874" s="3"/>
      <c r="Z874" s="3"/>
    </row>
    <row r="875" ht="14.25" customHeight="1">
      <c r="A875" s="3"/>
      <c r="B875" s="3"/>
      <c r="C875" s="3"/>
      <c r="D875" s="3"/>
      <c r="E875" s="3"/>
      <c r="F875" s="3"/>
      <c r="G875" s="3"/>
      <c r="H875" s="3"/>
      <c r="I875" s="55"/>
      <c r="J875" s="55"/>
      <c r="K875" s="55"/>
      <c r="L875" s="3"/>
      <c r="M875" s="3"/>
      <c r="N875" s="3"/>
      <c r="O875" s="3"/>
      <c r="P875" s="3"/>
      <c r="Q875" s="3"/>
      <c r="R875" s="3"/>
      <c r="S875" s="3"/>
      <c r="T875" s="3"/>
      <c r="U875" s="3"/>
      <c r="V875" s="3"/>
      <c r="W875" s="3"/>
      <c r="X875" s="3"/>
      <c r="Y875" s="3"/>
      <c r="Z875" s="3"/>
    </row>
    <row r="876" ht="14.25" customHeight="1">
      <c r="A876" s="3"/>
      <c r="B876" s="3"/>
      <c r="C876" s="3"/>
      <c r="D876" s="3"/>
      <c r="E876" s="3"/>
      <c r="F876" s="3"/>
      <c r="G876" s="3"/>
      <c r="H876" s="3"/>
      <c r="I876" s="55"/>
      <c r="J876" s="55"/>
      <c r="K876" s="55"/>
      <c r="L876" s="3"/>
      <c r="M876" s="3"/>
      <c r="N876" s="3"/>
      <c r="O876" s="3"/>
      <c r="P876" s="3"/>
      <c r="Q876" s="3"/>
      <c r="R876" s="3"/>
      <c r="S876" s="3"/>
      <c r="T876" s="3"/>
      <c r="U876" s="3"/>
      <c r="V876" s="3"/>
      <c r="W876" s="3"/>
      <c r="X876" s="3"/>
      <c r="Y876" s="3"/>
      <c r="Z876" s="3"/>
    </row>
    <row r="877" ht="14.25" customHeight="1">
      <c r="A877" s="3"/>
      <c r="B877" s="3"/>
      <c r="C877" s="3"/>
      <c r="D877" s="3"/>
      <c r="E877" s="3"/>
      <c r="F877" s="3"/>
      <c r="G877" s="3"/>
      <c r="H877" s="3"/>
      <c r="I877" s="55"/>
      <c r="J877" s="55"/>
      <c r="K877" s="55"/>
      <c r="L877" s="3"/>
      <c r="M877" s="3"/>
      <c r="N877" s="3"/>
      <c r="O877" s="3"/>
      <c r="P877" s="3"/>
      <c r="Q877" s="3"/>
      <c r="R877" s="3"/>
      <c r="S877" s="3"/>
      <c r="T877" s="3"/>
      <c r="U877" s="3"/>
      <c r="V877" s="3"/>
      <c r="W877" s="3"/>
      <c r="X877" s="3"/>
      <c r="Y877" s="3"/>
      <c r="Z877" s="3"/>
    </row>
    <row r="878" ht="14.25" customHeight="1">
      <c r="A878" s="3"/>
      <c r="B878" s="3"/>
      <c r="C878" s="3"/>
      <c r="D878" s="3"/>
      <c r="E878" s="3"/>
      <c r="F878" s="3"/>
      <c r="G878" s="3"/>
      <c r="H878" s="3"/>
      <c r="I878" s="55"/>
      <c r="J878" s="55"/>
      <c r="K878" s="55"/>
      <c r="L878" s="3"/>
      <c r="M878" s="3"/>
      <c r="N878" s="3"/>
      <c r="O878" s="3"/>
      <c r="P878" s="3"/>
      <c r="Q878" s="3"/>
      <c r="R878" s="3"/>
      <c r="S878" s="3"/>
      <c r="T878" s="3"/>
      <c r="U878" s="3"/>
      <c r="V878" s="3"/>
      <c r="W878" s="3"/>
      <c r="X878" s="3"/>
      <c r="Y878" s="3"/>
      <c r="Z878" s="3"/>
    </row>
    <row r="879" ht="14.25" customHeight="1">
      <c r="A879" s="3"/>
      <c r="B879" s="3"/>
      <c r="C879" s="3"/>
      <c r="D879" s="3"/>
      <c r="E879" s="3"/>
      <c r="F879" s="3"/>
      <c r="G879" s="3"/>
      <c r="H879" s="3"/>
      <c r="I879" s="55"/>
      <c r="J879" s="55"/>
      <c r="K879" s="55"/>
      <c r="L879" s="3"/>
      <c r="M879" s="3"/>
      <c r="N879" s="3"/>
      <c r="O879" s="3"/>
      <c r="P879" s="3"/>
      <c r="Q879" s="3"/>
      <c r="R879" s="3"/>
      <c r="S879" s="3"/>
      <c r="T879" s="3"/>
      <c r="U879" s="3"/>
      <c r="V879" s="3"/>
      <c r="W879" s="3"/>
      <c r="X879" s="3"/>
      <c r="Y879" s="3"/>
      <c r="Z879" s="3"/>
    </row>
    <row r="880" ht="14.25" customHeight="1">
      <c r="A880" s="3"/>
      <c r="B880" s="3"/>
      <c r="C880" s="3"/>
      <c r="D880" s="3"/>
      <c r="E880" s="3"/>
      <c r="F880" s="3"/>
      <c r="G880" s="3"/>
      <c r="H880" s="3"/>
      <c r="I880" s="55"/>
      <c r="J880" s="55"/>
      <c r="K880" s="55"/>
      <c r="L880" s="3"/>
      <c r="M880" s="3"/>
      <c r="N880" s="3"/>
      <c r="O880" s="3"/>
      <c r="P880" s="3"/>
      <c r="Q880" s="3"/>
      <c r="R880" s="3"/>
      <c r="S880" s="3"/>
      <c r="T880" s="3"/>
      <c r="U880" s="3"/>
      <c r="V880" s="3"/>
      <c r="W880" s="3"/>
      <c r="X880" s="3"/>
      <c r="Y880" s="3"/>
      <c r="Z880" s="3"/>
    </row>
    <row r="881" ht="14.25" customHeight="1">
      <c r="A881" s="3"/>
      <c r="B881" s="3"/>
      <c r="C881" s="3"/>
      <c r="D881" s="3"/>
      <c r="E881" s="3"/>
      <c r="F881" s="3"/>
      <c r="G881" s="3"/>
      <c r="H881" s="3"/>
      <c r="I881" s="55"/>
      <c r="J881" s="55"/>
      <c r="K881" s="55"/>
      <c r="L881" s="3"/>
      <c r="M881" s="3"/>
      <c r="N881" s="3"/>
      <c r="O881" s="3"/>
      <c r="P881" s="3"/>
      <c r="Q881" s="3"/>
      <c r="R881" s="3"/>
      <c r="S881" s="3"/>
      <c r="T881" s="3"/>
      <c r="U881" s="3"/>
      <c r="V881" s="3"/>
      <c r="W881" s="3"/>
      <c r="X881" s="3"/>
      <c r="Y881" s="3"/>
      <c r="Z881" s="3"/>
    </row>
    <row r="882" ht="14.25" customHeight="1">
      <c r="A882" s="3"/>
      <c r="B882" s="3"/>
      <c r="C882" s="3"/>
      <c r="D882" s="3"/>
      <c r="E882" s="3"/>
      <c r="F882" s="3"/>
      <c r="G882" s="3"/>
      <c r="H882" s="3"/>
      <c r="I882" s="55"/>
      <c r="J882" s="55"/>
      <c r="K882" s="55"/>
      <c r="L882" s="3"/>
      <c r="M882" s="3"/>
      <c r="N882" s="3"/>
      <c r="O882" s="3"/>
      <c r="P882" s="3"/>
      <c r="Q882" s="3"/>
      <c r="R882" s="3"/>
      <c r="S882" s="3"/>
      <c r="T882" s="3"/>
      <c r="U882" s="3"/>
      <c r="V882" s="3"/>
      <c r="W882" s="3"/>
      <c r="X882" s="3"/>
      <c r="Y882" s="3"/>
      <c r="Z882" s="3"/>
    </row>
    <row r="883" ht="14.25" customHeight="1">
      <c r="A883" s="3"/>
      <c r="B883" s="3"/>
      <c r="C883" s="3"/>
      <c r="D883" s="3"/>
      <c r="E883" s="3"/>
      <c r="F883" s="3"/>
      <c r="G883" s="3"/>
      <c r="H883" s="3"/>
      <c r="I883" s="55"/>
      <c r="J883" s="55"/>
      <c r="K883" s="55"/>
      <c r="L883" s="3"/>
      <c r="M883" s="3"/>
      <c r="N883" s="3"/>
      <c r="O883" s="3"/>
      <c r="P883" s="3"/>
      <c r="Q883" s="3"/>
      <c r="R883" s="3"/>
      <c r="S883" s="3"/>
      <c r="T883" s="3"/>
      <c r="U883" s="3"/>
      <c r="V883" s="3"/>
      <c r="W883" s="3"/>
      <c r="X883" s="3"/>
      <c r="Y883" s="3"/>
      <c r="Z883" s="3"/>
    </row>
    <row r="884" ht="14.25" customHeight="1">
      <c r="A884" s="3"/>
      <c r="B884" s="3"/>
      <c r="C884" s="3"/>
      <c r="D884" s="3"/>
      <c r="E884" s="3"/>
      <c r="F884" s="3"/>
      <c r="G884" s="3"/>
      <c r="H884" s="3"/>
      <c r="I884" s="55"/>
      <c r="J884" s="55"/>
      <c r="K884" s="55"/>
      <c r="L884" s="3"/>
      <c r="M884" s="3"/>
      <c r="N884" s="3"/>
      <c r="O884" s="3"/>
      <c r="P884" s="3"/>
      <c r="Q884" s="3"/>
      <c r="R884" s="3"/>
      <c r="S884" s="3"/>
      <c r="T884" s="3"/>
      <c r="U884" s="3"/>
      <c r="V884" s="3"/>
      <c r="W884" s="3"/>
      <c r="X884" s="3"/>
      <c r="Y884" s="3"/>
      <c r="Z884" s="3"/>
    </row>
    <row r="885" ht="14.25" customHeight="1">
      <c r="A885" s="3"/>
      <c r="B885" s="3"/>
      <c r="C885" s="3"/>
      <c r="D885" s="3"/>
      <c r="E885" s="3"/>
      <c r="F885" s="3"/>
      <c r="G885" s="3"/>
      <c r="H885" s="3"/>
      <c r="I885" s="55"/>
      <c r="J885" s="55"/>
      <c r="K885" s="55"/>
      <c r="L885" s="3"/>
      <c r="M885" s="3"/>
      <c r="N885" s="3"/>
      <c r="O885" s="3"/>
      <c r="P885" s="3"/>
      <c r="Q885" s="3"/>
      <c r="R885" s="3"/>
      <c r="S885" s="3"/>
      <c r="T885" s="3"/>
      <c r="U885" s="3"/>
      <c r="V885" s="3"/>
      <c r="W885" s="3"/>
      <c r="X885" s="3"/>
      <c r="Y885" s="3"/>
      <c r="Z885" s="3"/>
    </row>
    <row r="886" ht="14.25" customHeight="1">
      <c r="A886" s="3"/>
      <c r="B886" s="3"/>
      <c r="C886" s="3"/>
      <c r="D886" s="3"/>
      <c r="E886" s="3"/>
      <c r="F886" s="3"/>
      <c r="G886" s="3"/>
      <c r="H886" s="3"/>
      <c r="I886" s="55"/>
      <c r="J886" s="55"/>
      <c r="K886" s="55"/>
      <c r="L886" s="3"/>
      <c r="M886" s="3"/>
      <c r="N886" s="3"/>
      <c r="O886" s="3"/>
      <c r="P886" s="3"/>
      <c r="Q886" s="3"/>
      <c r="R886" s="3"/>
      <c r="S886" s="3"/>
      <c r="T886" s="3"/>
      <c r="U886" s="3"/>
      <c r="V886" s="3"/>
      <c r="W886" s="3"/>
      <c r="X886" s="3"/>
      <c r="Y886" s="3"/>
      <c r="Z886" s="3"/>
    </row>
    <row r="887" ht="14.25" customHeight="1">
      <c r="A887" s="3"/>
      <c r="B887" s="3"/>
      <c r="C887" s="3"/>
      <c r="D887" s="3"/>
      <c r="E887" s="3"/>
      <c r="F887" s="3"/>
      <c r="G887" s="3"/>
      <c r="H887" s="3"/>
      <c r="I887" s="55"/>
      <c r="J887" s="55"/>
      <c r="K887" s="55"/>
      <c r="L887" s="3"/>
      <c r="M887" s="3"/>
      <c r="N887" s="3"/>
      <c r="O887" s="3"/>
      <c r="P887" s="3"/>
      <c r="Q887" s="3"/>
      <c r="R887" s="3"/>
      <c r="S887" s="3"/>
      <c r="T887" s="3"/>
      <c r="U887" s="3"/>
      <c r="V887" s="3"/>
      <c r="W887" s="3"/>
      <c r="X887" s="3"/>
      <c r="Y887" s="3"/>
      <c r="Z887" s="3"/>
    </row>
    <row r="888" ht="14.25" customHeight="1">
      <c r="A888" s="3"/>
      <c r="B888" s="3"/>
      <c r="C888" s="3"/>
      <c r="D888" s="3"/>
      <c r="E888" s="3"/>
      <c r="F888" s="3"/>
      <c r="G888" s="3"/>
      <c r="H888" s="3"/>
      <c r="I888" s="55"/>
      <c r="J888" s="55"/>
      <c r="K888" s="55"/>
      <c r="L888" s="3"/>
      <c r="M888" s="3"/>
      <c r="N888" s="3"/>
      <c r="O888" s="3"/>
      <c r="P888" s="3"/>
      <c r="Q888" s="3"/>
      <c r="R888" s="3"/>
      <c r="S888" s="3"/>
      <c r="T888" s="3"/>
      <c r="U888" s="3"/>
      <c r="V888" s="3"/>
      <c r="W888" s="3"/>
      <c r="X888" s="3"/>
      <c r="Y888" s="3"/>
      <c r="Z888" s="3"/>
    </row>
    <row r="889" ht="14.25" customHeight="1">
      <c r="A889" s="3"/>
      <c r="B889" s="3"/>
      <c r="C889" s="3"/>
      <c r="D889" s="3"/>
      <c r="E889" s="3"/>
      <c r="F889" s="3"/>
      <c r="G889" s="3"/>
      <c r="H889" s="3"/>
      <c r="I889" s="55"/>
      <c r="J889" s="55"/>
      <c r="K889" s="55"/>
      <c r="L889" s="3"/>
      <c r="M889" s="3"/>
      <c r="N889" s="3"/>
      <c r="O889" s="3"/>
      <c r="P889" s="3"/>
      <c r="Q889" s="3"/>
      <c r="R889" s="3"/>
      <c r="S889" s="3"/>
      <c r="T889" s="3"/>
      <c r="U889" s="3"/>
      <c r="V889" s="3"/>
      <c r="W889" s="3"/>
      <c r="X889" s="3"/>
      <c r="Y889" s="3"/>
      <c r="Z889" s="3"/>
    </row>
    <row r="890" ht="14.25" customHeight="1">
      <c r="A890" s="3"/>
      <c r="B890" s="3"/>
      <c r="C890" s="3"/>
      <c r="D890" s="3"/>
      <c r="E890" s="3"/>
      <c r="F890" s="3"/>
      <c r="G890" s="3"/>
      <c r="H890" s="3"/>
      <c r="I890" s="55"/>
      <c r="J890" s="55"/>
      <c r="K890" s="55"/>
      <c r="L890" s="3"/>
      <c r="M890" s="3"/>
      <c r="N890" s="3"/>
      <c r="O890" s="3"/>
      <c r="P890" s="3"/>
      <c r="Q890" s="3"/>
      <c r="R890" s="3"/>
      <c r="S890" s="3"/>
      <c r="T890" s="3"/>
      <c r="U890" s="3"/>
      <c r="V890" s="3"/>
      <c r="W890" s="3"/>
      <c r="X890" s="3"/>
      <c r="Y890" s="3"/>
      <c r="Z890" s="3"/>
    </row>
    <row r="891" ht="14.25" customHeight="1">
      <c r="A891" s="3"/>
      <c r="B891" s="3"/>
      <c r="C891" s="3"/>
      <c r="D891" s="3"/>
      <c r="E891" s="3"/>
      <c r="F891" s="3"/>
      <c r="G891" s="3"/>
      <c r="H891" s="3"/>
      <c r="I891" s="55"/>
      <c r="J891" s="55"/>
      <c r="K891" s="55"/>
      <c r="L891" s="3"/>
      <c r="M891" s="3"/>
      <c r="N891" s="3"/>
      <c r="O891" s="3"/>
      <c r="P891" s="3"/>
      <c r="Q891" s="3"/>
      <c r="R891" s="3"/>
      <c r="S891" s="3"/>
      <c r="T891" s="3"/>
      <c r="U891" s="3"/>
      <c r="V891" s="3"/>
      <c r="W891" s="3"/>
      <c r="X891" s="3"/>
      <c r="Y891" s="3"/>
      <c r="Z891" s="3"/>
    </row>
    <row r="892" ht="14.25" customHeight="1">
      <c r="A892" s="3"/>
      <c r="B892" s="3"/>
      <c r="C892" s="3"/>
      <c r="D892" s="3"/>
      <c r="E892" s="3"/>
      <c r="F892" s="3"/>
      <c r="G892" s="3"/>
      <c r="H892" s="3"/>
      <c r="I892" s="55"/>
      <c r="J892" s="55"/>
      <c r="K892" s="55"/>
      <c r="L892" s="3"/>
      <c r="M892" s="3"/>
      <c r="N892" s="3"/>
      <c r="O892" s="3"/>
      <c r="P892" s="3"/>
      <c r="Q892" s="3"/>
      <c r="R892" s="3"/>
      <c r="S892" s="3"/>
      <c r="T892" s="3"/>
      <c r="U892" s="3"/>
      <c r="V892" s="3"/>
      <c r="W892" s="3"/>
      <c r="X892" s="3"/>
      <c r="Y892" s="3"/>
      <c r="Z892" s="3"/>
    </row>
    <row r="893" ht="14.25" customHeight="1">
      <c r="A893" s="3"/>
      <c r="B893" s="3"/>
      <c r="C893" s="3"/>
      <c r="D893" s="3"/>
      <c r="E893" s="3"/>
      <c r="F893" s="3"/>
      <c r="G893" s="3"/>
      <c r="H893" s="3"/>
      <c r="I893" s="55"/>
      <c r="J893" s="55"/>
      <c r="K893" s="55"/>
      <c r="L893" s="3"/>
      <c r="M893" s="3"/>
      <c r="N893" s="3"/>
      <c r="O893" s="3"/>
      <c r="P893" s="3"/>
      <c r="Q893" s="3"/>
      <c r="R893" s="3"/>
      <c r="S893" s="3"/>
      <c r="T893" s="3"/>
      <c r="U893" s="3"/>
      <c r="V893" s="3"/>
      <c r="W893" s="3"/>
      <c r="X893" s="3"/>
      <c r="Y893" s="3"/>
      <c r="Z893" s="3"/>
    </row>
    <row r="894" ht="14.25" customHeight="1">
      <c r="A894" s="3"/>
      <c r="B894" s="3"/>
      <c r="C894" s="3"/>
      <c r="D894" s="3"/>
      <c r="E894" s="3"/>
      <c r="F894" s="3"/>
      <c r="G894" s="3"/>
      <c r="H894" s="3"/>
      <c r="I894" s="55"/>
      <c r="J894" s="55"/>
      <c r="K894" s="55"/>
      <c r="L894" s="3"/>
      <c r="M894" s="3"/>
      <c r="N894" s="3"/>
      <c r="O894" s="3"/>
      <c r="P894" s="3"/>
      <c r="Q894" s="3"/>
      <c r="R894" s="3"/>
      <c r="S894" s="3"/>
      <c r="T894" s="3"/>
      <c r="U894" s="3"/>
      <c r="V894" s="3"/>
      <c r="W894" s="3"/>
      <c r="X894" s="3"/>
      <c r="Y894" s="3"/>
      <c r="Z894" s="3"/>
    </row>
    <row r="895" ht="14.25" customHeight="1">
      <c r="A895" s="3"/>
      <c r="B895" s="3"/>
      <c r="C895" s="3"/>
      <c r="D895" s="3"/>
      <c r="E895" s="3"/>
      <c r="F895" s="3"/>
      <c r="G895" s="3"/>
      <c r="H895" s="3"/>
      <c r="I895" s="55"/>
      <c r="J895" s="55"/>
      <c r="K895" s="55"/>
      <c r="L895" s="3"/>
      <c r="M895" s="3"/>
      <c r="N895" s="3"/>
      <c r="O895" s="3"/>
      <c r="P895" s="3"/>
      <c r="Q895" s="3"/>
      <c r="R895" s="3"/>
      <c r="S895" s="3"/>
      <c r="T895" s="3"/>
      <c r="U895" s="3"/>
      <c r="V895" s="3"/>
      <c r="W895" s="3"/>
      <c r="X895" s="3"/>
      <c r="Y895" s="3"/>
      <c r="Z895" s="3"/>
    </row>
    <row r="896" ht="14.25" customHeight="1">
      <c r="A896" s="3"/>
      <c r="B896" s="3"/>
      <c r="C896" s="3"/>
      <c r="D896" s="3"/>
      <c r="E896" s="3"/>
      <c r="F896" s="3"/>
      <c r="G896" s="3"/>
      <c r="H896" s="3"/>
      <c r="I896" s="55"/>
      <c r="J896" s="55"/>
      <c r="K896" s="55"/>
      <c r="L896" s="3"/>
      <c r="M896" s="3"/>
      <c r="N896" s="3"/>
      <c r="O896" s="3"/>
      <c r="P896" s="3"/>
      <c r="Q896" s="3"/>
      <c r="R896" s="3"/>
      <c r="S896" s="3"/>
      <c r="T896" s="3"/>
      <c r="U896" s="3"/>
      <c r="V896" s="3"/>
      <c r="W896" s="3"/>
      <c r="X896" s="3"/>
      <c r="Y896" s="3"/>
      <c r="Z896" s="3"/>
    </row>
    <row r="897" ht="14.25" customHeight="1">
      <c r="A897" s="3"/>
      <c r="B897" s="3"/>
      <c r="C897" s="3"/>
      <c r="D897" s="3"/>
      <c r="E897" s="3"/>
      <c r="F897" s="3"/>
      <c r="G897" s="3"/>
      <c r="H897" s="3"/>
      <c r="I897" s="55"/>
      <c r="J897" s="55"/>
      <c r="K897" s="55"/>
      <c r="L897" s="3"/>
      <c r="M897" s="3"/>
      <c r="N897" s="3"/>
      <c r="O897" s="3"/>
      <c r="P897" s="3"/>
      <c r="Q897" s="3"/>
      <c r="R897" s="3"/>
      <c r="S897" s="3"/>
      <c r="T897" s="3"/>
      <c r="U897" s="3"/>
      <c r="V897" s="3"/>
      <c r="W897" s="3"/>
      <c r="X897" s="3"/>
      <c r="Y897" s="3"/>
      <c r="Z897" s="3"/>
    </row>
    <row r="898" ht="14.25" customHeight="1">
      <c r="A898" s="3"/>
      <c r="B898" s="3"/>
      <c r="C898" s="3"/>
      <c r="D898" s="3"/>
      <c r="E898" s="3"/>
      <c r="F898" s="3"/>
      <c r="G898" s="3"/>
      <c r="H898" s="3"/>
      <c r="I898" s="55"/>
      <c r="J898" s="55"/>
      <c r="K898" s="55"/>
      <c r="L898" s="3"/>
      <c r="M898" s="3"/>
      <c r="N898" s="3"/>
      <c r="O898" s="3"/>
      <c r="P898" s="3"/>
      <c r="Q898" s="3"/>
      <c r="R898" s="3"/>
      <c r="S898" s="3"/>
      <c r="T898" s="3"/>
      <c r="U898" s="3"/>
      <c r="V898" s="3"/>
      <c r="W898" s="3"/>
      <c r="X898" s="3"/>
      <c r="Y898" s="3"/>
      <c r="Z898" s="3"/>
    </row>
    <row r="899" ht="14.25" customHeight="1">
      <c r="A899" s="3"/>
      <c r="B899" s="3"/>
      <c r="C899" s="3"/>
      <c r="D899" s="3"/>
      <c r="E899" s="3"/>
      <c r="F899" s="3"/>
      <c r="G899" s="3"/>
      <c r="H899" s="3"/>
      <c r="I899" s="55"/>
      <c r="J899" s="55"/>
      <c r="K899" s="55"/>
      <c r="L899" s="3"/>
      <c r="M899" s="3"/>
      <c r="N899" s="3"/>
      <c r="O899" s="3"/>
      <c r="P899" s="3"/>
      <c r="Q899" s="3"/>
      <c r="R899" s="3"/>
      <c r="S899" s="3"/>
      <c r="T899" s="3"/>
      <c r="U899" s="3"/>
      <c r="V899" s="3"/>
      <c r="W899" s="3"/>
      <c r="X899" s="3"/>
      <c r="Y899" s="3"/>
      <c r="Z899" s="3"/>
    </row>
    <row r="900" ht="14.25" customHeight="1">
      <c r="A900" s="3"/>
      <c r="B900" s="3"/>
      <c r="C900" s="3"/>
      <c r="D900" s="3"/>
      <c r="E900" s="3"/>
      <c r="F900" s="3"/>
      <c r="G900" s="3"/>
      <c r="H900" s="3"/>
      <c r="I900" s="55"/>
      <c r="J900" s="55"/>
      <c r="K900" s="55"/>
      <c r="L900" s="3"/>
      <c r="M900" s="3"/>
      <c r="N900" s="3"/>
      <c r="O900" s="3"/>
      <c r="P900" s="3"/>
      <c r="Q900" s="3"/>
      <c r="R900" s="3"/>
      <c r="S900" s="3"/>
      <c r="T900" s="3"/>
      <c r="U900" s="3"/>
      <c r="V900" s="3"/>
      <c r="W900" s="3"/>
      <c r="X900" s="3"/>
      <c r="Y900" s="3"/>
      <c r="Z900" s="3"/>
    </row>
    <row r="901" ht="14.25" customHeight="1">
      <c r="A901" s="3"/>
      <c r="B901" s="3"/>
      <c r="C901" s="3"/>
      <c r="D901" s="3"/>
      <c r="E901" s="3"/>
      <c r="F901" s="3"/>
      <c r="G901" s="3"/>
      <c r="H901" s="3"/>
      <c r="I901" s="55"/>
      <c r="J901" s="55"/>
      <c r="K901" s="55"/>
      <c r="L901" s="3"/>
      <c r="M901" s="3"/>
      <c r="N901" s="3"/>
      <c r="O901" s="3"/>
      <c r="P901" s="3"/>
      <c r="Q901" s="3"/>
      <c r="R901" s="3"/>
      <c r="S901" s="3"/>
      <c r="T901" s="3"/>
      <c r="U901" s="3"/>
      <c r="V901" s="3"/>
      <c r="W901" s="3"/>
      <c r="X901" s="3"/>
      <c r="Y901" s="3"/>
      <c r="Z901" s="3"/>
    </row>
    <row r="902" ht="14.25" customHeight="1">
      <c r="A902" s="3"/>
      <c r="B902" s="3"/>
      <c r="C902" s="3"/>
      <c r="D902" s="3"/>
      <c r="E902" s="3"/>
      <c r="F902" s="3"/>
      <c r="G902" s="3"/>
      <c r="H902" s="3"/>
      <c r="I902" s="55"/>
      <c r="J902" s="55"/>
      <c r="K902" s="55"/>
      <c r="L902" s="3"/>
      <c r="M902" s="3"/>
      <c r="N902" s="3"/>
      <c r="O902" s="3"/>
      <c r="P902" s="3"/>
      <c r="Q902" s="3"/>
      <c r="R902" s="3"/>
      <c r="S902" s="3"/>
      <c r="T902" s="3"/>
      <c r="U902" s="3"/>
      <c r="V902" s="3"/>
      <c r="W902" s="3"/>
      <c r="X902" s="3"/>
      <c r="Y902" s="3"/>
      <c r="Z902" s="3"/>
    </row>
    <row r="903" ht="14.25" customHeight="1">
      <c r="A903" s="3"/>
      <c r="B903" s="3"/>
      <c r="C903" s="3"/>
      <c r="D903" s="3"/>
      <c r="E903" s="3"/>
      <c r="F903" s="3"/>
      <c r="G903" s="3"/>
      <c r="H903" s="3"/>
      <c r="I903" s="55"/>
      <c r="J903" s="55"/>
      <c r="K903" s="55"/>
      <c r="L903" s="3"/>
      <c r="M903" s="3"/>
      <c r="N903" s="3"/>
      <c r="O903" s="3"/>
      <c r="P903" s="3"/>
      <c r="Q903" s="3"/>
      <c r="R903" s="3"/>
      <c r="S903" s="3"/>
      <c r="T903" s="3"/>
      <c r="U903" s="3"/>
      <c r="V903" s="3"/>
      <c r="W903" s="3"/>
      <c r="X903" s="3"/>
      <c r="Y903" s="3"/>
      <c r="Z903" s="3"/>
    </row>
    <row r="904" ht="14.25" customHeight="1">
      <c r="A904" s="3"/>
      <c r="B904" s="3"/>
      <c r="C904" s="3"/>
      <c r="D904" s="3"/>
      <c r="E904" s="3"/>
      <c r="F904" s="3"/>
      <c r="G904" s="3"/>
      <c r="H904" s="3"/>
      <c r="I904" s="55"/>
      <c r="J904" s="55"/>
      <c r="K904" s="55"/>
      <c r="L904" s="3"/>
      <c r="M904" s="3"/>
      <c r="N904" s="3"/>
      <c r="O904" s="3"/>
      <c r="P904" s="3"/>
      <c r="Q904" s="3"/>
      <c r="R904" s="3"/>
      <c r="S904" s="3"/>
      <c r="T904" s="3"/>
      <c r="U904" s="3"/>
      <c r="V904" s="3"/>
      <c r="W904" s="3"/>
      <c r="X904" s="3"/>
      <c r="Y904" s="3"/>
      <c r="Z904" s="3"/>
    </row>
    <row r="905" ht="14.25" customHeight="1">
      <c r="A905" s="3"/>
      <c r="B905" s="3"/>
      <c r="C905" s="3"/>
      <c r="D905" s="3"/>
      <c r="E905" s="3"/>
      <c r="F905" s="3"/>
      <c r="G905" s="3"/>
      <c r="H905" s="3"/>
      <c r="I905" s="55"/>
      <c r="J905" s="55"/>
      <c r="K905" s="55"/>
      <c r="L905" s="3"/>
      <c r="M905" s="3"/>
      <c r="N905" s="3"/>
      <c r="O905" s="3"/>
      <c r="P905" s="3"/>
      <c r="Q905" s="3"/>
      <c r="R905" s="3"/>
      <c r="S905" s="3"/>
      <c r="T905" s="3"/>
      <c r="U905" s="3"/>
      <c r="V905" s="3"/>
      <c r="W905" s="3"/>
      <c r="X905" s="3"/>
      <c r="Y905" s="3"/>
      <c r="Z905" s="3"/>
    </row>
    <row r="906" ht="14.25" customHeight="1">
      <c r="A906" s="3"/>
      <c r="B906" s="3"/>
      <c r="C906" s="3"/>
      <c r="D906" s="3"/>
      <c r="E906" s="3"/>
      <c r="F906" s="3"/>
      <c r="G906" s="3"/>
      <c r="H906" s="3"/>
      <c r="I906" s="55"/>
      <c r="J906" s="55"/>
      <c r="K906" s="55"/>
      <c r="L906" s="3"/>
      <c r="M906" s="3"/>
      <c r="N906" s="3"/>
      <c r="O906" s="3"/>
      <c r="P906" s="3"/>
      <c r="Q906" s="3"/>
      <c r="R906" s="3"/>
      <c r="S906" s="3"/>
      <c r="T906" s="3"/>
      <c r="U906" s="3"/>
      <c r="V906" s="3"/>
      <c r="W906" s="3"/>
      <c r="X906" s="3"/>
      <c r="Y906" s="3"/>
      <c r="Z906" s="3"/>
    </row>
    <row r="907" ht="14.25" customHeight="1">
      <c r="A907" s="3"/>
      <c r="B907" s="3"/>
      <c r="C907" s="3"/>
      <c r="D907" s="3"/>
      <c r="E907" s="3"/>
      <c r="F907" s="3"/>
      <c r="G907" s="3"/>
      <c r="H907" s="3"/>
      <c r="I907" s="55"/>
      <c r="J907" s="55"/>
      <c r="K907" s="55"/>
      <c r="L907" s="3"/>
      <c r="M907" s="3"/>
      <c r="N907" s="3"/>
      <c r="O907" s="3"/>
      <c r="P907" s="3"/>
      <c r="Q907" s="3"/>
      <c r="R907" s="3"/>
      <c r="S907" s="3"/>
      <c r="T907" s="3"/>
      <c r="U907" s="3"/>
      <c r="V907" s="3"/>
      <c r="W907" s="3"/>
      <c r="X907" s="3"/>
      <c r="Y907" s="3"/>
      <c r="Z907" s="3"/>
    </row>
    <row r="908" ht="14.25" customHeight="1">
      <c r="A908" s="3"/>
      <c r="B908" s="3"/>
      <c r="C908" s="3"/>
      <c r="D908" s="3"/>
      <c r="E908" s="3"/>
      <c r="F908" s="3"/>
      <c r="G908" s="3"/>
      <c r="H908" s="3"/>
      <c r="I908" s="55"/>
      <c r="J908" s="55"/>
      <c r="K908" s="55"/>
      <c r="L908" s="3"/>
      <c r="M908" s="3"/>
      <c r="N908" s="3"/>
      <c r="O908" s="3"/>
      <c r="P908" s="3"/>
      <c r="Q908" s="3"/>
      <c r="R908" s="3"/>
      <c r="S908" s="3"/>
      <c r="T908" s="3"/>
      <c r="U908" s="3"/>
      <c r="V908" s="3"/>
      <c r="W908" s="3"/>
      <c r="X908" s="3"/>
      <c r="Y908" s="3"/>
      <c r="Z908" s="3"/>
    </row>
    <row r="909" ht="14.25" customHeight="1">
      <c r="A909" s="3"/>
      <c r="B909" s="3"/>
      <c r="C909" s="3"/>
      <c r="D909" s="3"/>
      <c r="E909" s="3"/>
      <c r="F909" s="3"/>
      <c r="G909" s="3"/>
      <c r="H909" s="3"/>
      <c r="I909" s="55"/>
      <c r="J909" s="55"/>
      <c r="K909" s="55"/>
      <c r="L909" s="3"/>
      <c r="M909" s="3"/>
      <c r="N909" s="3"/>
      <c r="O909" s="3"/>
      <c r="P909" s="3"/>
      <c r="Q909" s="3"/>
      <c r="R909" s="3"/>
      <c r="S909" s="3"/>
      <c r="T909" s="3"/>
      <c r="U909" s="3"/>
      <c r="V909" s="3"/>
      <c r="W909" s="3"/>
      <c r="X909" s="3"/>
      <c r="Y909" s="3"/>
      <c r="Z909" s="3"/>
    </row>
    <row r="910" ht="14.25" customHeight="1">
      <c r="A910" s="3"/>
      <c r="B910" s="3"/>
      <c r="C910" s="3"/>
      <c r="D910" s="3"/>
      <c r="E910" s="3"/>
      <c r="F910" s="3"/>
      <c r="G910" s="3"/>
      <c r="H910" s="3"/>
      <c r="I910" s="55"/>
      <c r="J910" s="55"/>
      <c r="K910" s="55"/>
      <c r="L910" s="3"/>
      <c r="M910" s="3"/>
      <c r="N910" s="3"/>
      <c r="O910" s="3"/>
      <c r="P910" s="3"/>
      <c r="Q910" s="3"/>
      <c r="R910" s="3"/>
      <c r="S910" s="3"/>
      <c r="T910" s="3"/>
      <c r="U910" s="3"/>
      <c r="V910" s="3"/>
      <c r="W910" s="3"/>
      <c r="X910" s="3"/>
      <c r="Y910" s="3"/>
      <c r="Z910" s="3"/>
    </row>
    <row r="911" ht="14.25" customHeight="1">
      <c r="A911" s="3"/>
      <c r="B911" s="3"/>
      <c r="C911" s="3"/>
      <c r="D911" s="3"/>
      <c r="E911" s="3"/>
      <c r="F911" s="3"/>
      <c r="G911" s="3"/>
      <c r="H911" s="3"/>
      <c r="I911" s="55"/>
      <c r="J911" s="55"/>
      <c r="K911" s="55"/>
      <c r="L911" s="3"/>
      <c r="M911" s="3"/>
      <c r="N911" s="3"/>
      <c r="O911" s="3"/>
      <c r="P911" s="3"/>
      <c r="Q911" s="3"/>
      <c r="R911" s="3"/>
      <c r="S911" s="3"/>
      <c r="T911" s="3"/>
      <c r="U911" s="3"/>
      <c r="V911" s="3"/>
      <c r="W911" s="3"/>
      <c r="X911" s="3"/>
      <c r="Y911" s="3"/>
      <c r="Z911" s="3"/>
    </row>
    <row r="912" ht="14.25" customHeight="1">
      <c r="A912" s="3"/>
      <c r="B912" s="3"/>
      <c r="C912" s="3"/>
      <c r="D912" s="3"/>
      <c r="E912" s="3"/>
      <c r="F912" s="3"/>
      <c r="G912" s="3"/>
      <c r="H912" s="3"/>
      <c r="I912" s="55"/>
      <c r="J912" s="55"/>
      <c r="K912" s="55"/>
      <c r="L912" s="3"/>
      <c r="M912" s="3"/>
      <c r="N912" s="3"/>
      <c r="O912" s="3"/>
      <c r="P912" s="3"/>
      <c r="Q912" s="3"/>
      <c r="R912" s="3"/>
      <c r="S912" s="3"/>
      <c r="T912" s="3"/>
      <c r="U912" s="3"/>
      <c r="V912" s="3"/>
      <c r="W912" s="3"/>
      <c r="X912" s="3"/>
      <c r="Y912" s="3"/>
      <c r="Z912" s="3"/>
    </row>
    <row r="913" ht="14.25" customHeight="1">
      <c r="A913" s="3"/>
      <c r="B913" s="3"/>
      <c r="C913" s="3"/>
      <c r="D913" s="3"/>
      <c r="E913" s="3"/>
      <c r="F913" s="3"/>
      <c r="G913" s="3"/>
      <c r="H913" s="3"/>
      <c r="I913" s="55"/>
      <c r="J913" s="55"/>
      <c r="K913" s="55"/>
      <c r="L913" s="3"/>
      <c r="M913" s="3"/>
      <c r="N913" s="3"/>
      <c r="O913" s="3"/>
      <c r="P913" s="3"/>
      <c r="Q913" s="3"/>
      <c r="R913" s="3"/>
      <c r="S913" s="3"/>
      <c r="T913" s="3"/>
      <c r="U913" s="3"/>
      <c r="V913" s="3"/>
      <c r="W913" s="3"/>
      <c r="X913" s="3"/>
      <c r="Y913" s="3"/>
      <c r="Z913" s="3"/>
    </row>
    <row r="914" ht="14.25" customHeight="1">
      <c r="A914" s="3"/>
      <c r="B914" s="3"/>
      <c r="C914" s="3"/>
      <c r="D914" s="3"/>
      <c r="E914" s="3"/>
      <c r="F914" s="3"/>
      <c r="G914" s="3"/>
      <c r="H914" s="3"/>
      <c r="I914" s="55"/>
      <c r="J914" s="55"/>
      <c r="K914" s="55"/>
      <c r="L914" s="3"/>
      <c r="M914" s="3"/>
      <c r="N914" s="3"/>
      <c r="O914" s="3"/>
      <c r="P914" s="3"/>
      <c r="Q914" s="3"/>
      <c r="R914" s="3"/>
      <c r="S914" s="3"/>
      <c r="T914" s="3"/>
      <c r="U914" s="3"/>
      <c r="V914" s="3"/>
      <c r="W914" s="3"/>
      <c r="X914" s="3"/>
      <c r="Y914" s="3"/>
      <c r="Z914" s="3"/>
    </row>
    <row r="915" ht="14.25" customHeight="1">
      <c r="A915" s="3"/>
      <c r="B915" s="3"/>
      <c r="C915" s="3"/>
      <c r="D915" s="3"/>
      <c r="E915" s="3"/>
      <c r="F915" s="3"/>
      <c r="G915" s="3"/>
      <c r="H915" s="3"/>
      <c r="I915" s="55"/>
      <c r="J915" s="55"/>
      <c r="K915" s="55"/>
      <c r="L915" s="3"/>
      <c r="M915" s="3"/>
      <c r="N915" s="3"/>
      <c r="O915" s="3"/>
      <c r="P915" s="3"/>
      <c r="Q915" s="3"/>
      <c r="R915" s="3"/>
      <c r="S915" s="3"/>
      <c r="T915" s="3"/>
      <c r="U915" s="3"/>
      <c r="V915" s="3"/>
      <c r="W915" s="3"/>
      <c r="X915" s="3"/>
      <c r="Y915" s="3"/>
      <c r="Z915" s="3"/>
    </row>
    <row r="916" ht="14.25" customHeight="1">
      <c r="A916" s="3"/>
      <c r="B916" s="3"/>
      <c r="C916" s="3"/>
      <c r="D916" s="3"/>
      <c r="E916" s="3"/>
      <c r="F916" s="3"/>
      <c r="G916" s="3"/>
      <c r="H916" s="3"/>
      <c r="I916" s="55"/>
      <c r="J916" s="55"/>
      <c r="K916" s="55"/>
      <c r="L916" s="3"/>
      <c r="M916" s="3"/>
      <c r="N916" s="3"/>
      <c r="O916" s="3"/>
      <c r="P916" s="3"/>
      <c r="Q916" s="3"/>
      <c r="R916" s="3"/>
      <c r="S916" s="3"/>
      <c r="T916" s="3"/>
      <c r="U916" s="3"/>
      <c r="V916" s="3"/>
      <c r="W916" s="3"/>
      <c r="X916" s="3"/>
      <c r="Y916" s="3"/>
      <c r="Z916" s="3"/>
    </row>
    <row r="917" ht="14.25" customHeight="1">
      <c r="A917" s="3"/>
      <c r="B917" s="3"/>
      <c r="C917" s="3"/>
      <c r="D917" s="3"/>
      <c r="E917" s="3"/>
      <c r="F917" s="3"/>
      <c r="G917" s="3"/>
      <c r="H917" s="3"/>
      <c r="I917" s="55"/>
      <c r="J917" s="55"/>
      <c r="K917" s="55"/>
      <c r="L917" s="3"/>
      <c r="M917" s="3"/>
      <c r="N917" s="3"/>
      <c r="O917" s="3"/>
      <c r="P917" s="3"/>
      <c r="Q917" s="3"/>
      <c r="R917" s="3"/>
      <c r="S917" s="3"/>
      <c r="T917" s="3"/>
      <c r="U917" s="3"/>
      <c r="V917" s="3"/>
      <c r="W917" s="3"/>
      <c r="X917" s="3"/>
      <c r="Y917" s="3"/>
      <c r="Z917" s="3"/>
    </row>
    <row r="918" ht="14.25" customHeight="1">
      <c r="A918" s="3"/>
      <c r="B918" s="3"/>
      <c r="C918" s="3"/>
      <c r="D918" s="3"/>
      <c r="E918" s="3"/>
      <c r="F918" s="3"/>
      <c r="G918" s="3"/>
      <c r="H918" s="3"/>
      <c r="I918" s="55"/>
      <c r="J918" s="55"/>
      <c r="K918" s="55"/>
      <c r="L918" s="3"/>
      <c r="M918" s="3"/>
      <c r="N918" s="3"/>
      <c r="O918" s="3"/>
      <c r="P918" s="3"/>
      <c r="Q918" s="3"/>
      <c r="R918" s="3"/>
      <c r="S918" s="3"/>
      <c r="T918" s="3"/>
      <c r="U918" s="3"/>
      <c r="V918" s="3"/>
      <c r="W918" s="3"/>
      <c r="X918" s="3"/>
      <c r="Y918" s="3"/>
      <c r="Z918" s="3"/>
    </row>
    <row r="919" ht="14.25" customHeight="1">
      <c r="A919" s="3"/>
      <c r="B919" s="3"/>
      <c r="C919" s="3"/>
      <c r="D919" s="3"/>
      <c r="E919" s="3"/>
      <c r="F919" s="3"/>
      <c r="G919" s="3"/>
      <c r="H919" s="3"/>
      <c r="I919" s="55"/>
      <c r="J919" s="55"/>
      <c r="K919" s="55"/>
      <c r="L919" s="3"/>
      <c r="M919" s="3"/>
      <c r="N919" s="3"/>
      <c r="O919" s="3"/>
      <c r="P919" s="3"/>
      <c r="Q919" s="3"/>
      <c r="R919" s="3"/>
      <c r="S919" s="3"/>
      <c r="T919" s="3"/>
      <c r="U919" s="3"/>
      <c r="V919" s="3"/>
      <c r="W919" s="3"/>
      <c r="X919" s="3"/>
      <c r="Y919" s="3"/>
      <c r="Z919" s="3"/>
    </row>
    <row r="920" ht="14.25" customHeight="1">
      <c r="A920" s="3"/>
      <c r="B920" s="3"/>
      <c r="C920" s="3"/>
      <c r="D920" s="3"/>
      <c r="E920" s="3"/>
      <c r="F920" s="3"/>
      <c r="G920" s="3"/>
      <c r="H920" s="3"/>
      <c r="I920" s="55"/>
      <c r="J920" s="55"/>
      <c r="K920" s="55"/>
      <c r="L920" s="3"/>
      <c r="M920" s="3"/>
      <c r="N920" s="3"/>
      <c r="O920" s="3"/>
      <c r="P920" s="3"/>
      <c r="Q920" s="3"/>
      <c r="R920" s="3"/>
      <c r="S920" s="3"/>
      <c r="T920" s="3"/>
      <c r="U920" s="3"/>
      <c r="V920" s="3"/>
      <c r="W920" s="3"/>
      <c r="X920" s="3"/>
      <c r="Y920" s="3"/>
      <c r="Z920" s="3"/>
    </row>
    <row r="921" ht="14.25" customHeight="1">
      <c r="A921" s="3"/>
      <c r="B921" s="3"/>
      <c r="C921" s="3"/>
      <c r="D921" s="3"/>
      <c r="E921" s="3"/>
      <c r="F921" s="3"/>
      <c r="G921" s="3"/>
      <c r="H921" s="3"/>
      <c r="I921" s="55"/>
      <c r="J921" s="55"/>
      <c r="K921" s="55"/>
      <c r="L921" s="3"/>
      <c r="M921" s="3"/>
      <c r="N921" s="3"/>
      <c r="O921" s="3"/>
      <c r="P921" s="3"/>
      <c r="Q921" s="3"/>
      <c r="R921" s="3"/>
      <c r="S921" s="3"/>
      <c r="T921" s="3"/>
      <c r="U921" s="3"/>
      <c r="V921" s="3"/>
      <c r="W921" s="3"/>
      <c r="X921" s="3"/>
      <c r="Y921" s="3"/>
      <c r="Z921" s="3"/>
    </row>
    <row r="922" ht="14.25" customHeight="1">
      <c r="A922" s="3"/>
      <c r="B922" s="3"/>
      <c r="C922" s="3"/>
      <c r="D922" s="3"/>
      <c r="E922" s="3"/>
      <c r="F922" s="3"/>
      <c r="G922" s="3"/>
      <c r="H922" s="3"/>
      <c r="I922" s="55"/>
      <c r="J922" s="55"/>
      <c r="K922" s="55"/>
      <c r="L922" s="3"/>
      <c r="M922" s="3"/>
      <c r="N922" s="3"/>
      <c r="O922" s="3"/>
      <c r="P922" s="3"/>
      <c r="Q922" s="3"/>
      <c r="R922" s="3"/>
      <c r="S922" s="3"/>
      <c r="T922" s="3"/>
      <c r="U922" s="3"/>
      <c r="V922" s="3"/>
      <c r="W922" s="3"/>
      <c r="X922" s="3"/>
      <c r="Y922" s="3"/>
      <c r="Z922" s="3"/>
    </row>
    <row r="923" ht="14.25" customHeight="1">
      <c r="A923" s="3"/>
      <c r="B923" s="3"/>
      <c r="C923" s="3"/>
      <c r="D923" s="3"/>
      <c r="E923" s="3"/>
      <c r="F923" s="3"/>
      <c r="G923" s="3"/>
      <c r="H923" s="3"/>
      <c r="I923" s="55"/>
      <c r="J923" s="55"/>
      <c r="K923" s="55"/>
      <c r="L923" s="3"/>
      <c r="M923" s="3"/>
      <c r="N923" s="3"/>
      <c r="O923" s="3"/>
      <c r="P923" s="3"/>
      <c r="Q923" s="3"/>
      <c r="R923" s="3"/>
      <c r="S923" s="3"/>
      <c r="T923" s="3"/>
      <c r="U923" s="3"/>
      <c r="V923" s="3"/>
      <c r="W923" s="3"/>
      <c r="X923" s="3"/>
      <c r="Y923" s="3"/>
      <c r="Z923" s="3"/>
    </row>
    <row r="924" ht="14.25" customHeight="1">
      <c r="A924" s="3"/>
      <c r="B924" s="3"/>
      <c r="C924" s="3"/>
      <c r="D924" s="3"/>
      <c r="E924" s="3"/>
      <c r="F924" s="3"/>
      <c r="G924" s="3"/>
      <c r="H924" s="3"/>
      <c r="I924" s="55"/>
      <c r="J924" s="55"/>
      <c r="K924" s="55"/>
      <c r="L924" s="3"/>
      <c r="M924" s="3"/>
      <c r="N924" s="3"/>
      <c r="O924" s="3"/>
      <c r="P924" s="3"/>
      <c r="Q924" s="3"/>
      <c r="R924" s="3"/>
      <c r="S924" s="3"/>
      <c r="T924" s="3"/>
      <c r="U924" s="3"/>
      <c r="V924" s="3"/>
      <c r="W924" s="3"/>
      <c r="X924" s="3"/>
      <c r="Y924" s="3"/>
      <c r="Z924" s="3"/>
    </row>
    <row r="925" ht="14.25" customHeight="1">
      <c r="A925" s="3"/>
      <c r="B925" s="3"/>
      <c r="C925" s="3"/>
      <c r="D925" s="3"/>
      <c r="E925" s="3"/>
      <c r="F925" s="3"/>
      <c r="G925" s="3"/>
      <c r="H925" s="3"/>
      <c r="I925" s="55"/>
      <c r="J925" s="55"/>
      <c r="K925" s="55"/>
      <c r="L925" s="3"/>
      <c r="M925" s="3"/>
      <c r="N925" s="3"/>
      <c r="O925" s="3"/>
      <c r="P925" s="3"/>
      <c r="Q925" s="3"/>
      <c r="R925" s="3"/>
      <c r="S925" s="3"/>
      <c r="T925" s="3"/>
      <c r="U925" s="3"/>
      <c r="V925" s="3"/>
      <c r="W925" s="3"/>
      <c r="X925" s="3"/>
      <c r="Y925" s="3"/>
      <c r="Z925" s="3"/>
    </row>
    <row r="926" ht="14.25" customHeight="1">
      <c r="A926" s="3"/>
      <c r="B926" s="3"/>
      <c r="C926" s="3"/>
      <c r="D926" s="3"/>
      <c r="E926" s="3"/>
      <c r="F926" s="3"/>
      <c r="G926" s="3"/>
      <c r="H926" s="3"/>
      <c r="I926" s="55"/>
      <c r="J926" s="55"/>
      <c r="K926" s="55"/>
      <c r="L926" s="3"/>
      <c r="M926" s="3"/>
      <c r="N926" s="3"/>
      <c r="O926" s="3"/>
      <c r="P926" s="3"/>
      <c r="Q926" s="3"/>
      <c r="R926" s="3"/>
      <c r="S926" s="3"/>
      <c r="T926" s="3"/>
      <c r="U926" s="3"/>
      <c r="V926" s="3"/>
      <c r="W926" s="3"/>
      <c r="X926" s="3"/>
      <c r="Y926" s="3"/>
      <c r="Z926" s="3"/>
    </row>
    <row r="927" ht="14.25" customHeight="1">
      <c r="A927" s="3"/>
      <c r="B927" s="3"/>
      <c r="C927" s="3"/>
      <c r="D927" s="3"/>
      <c r="E927" s="3"/>
      <c r="F927" s="3"/>
      <c r="G927" s="3"/>
      <c r="H927" s="3"/>
      <c r="I927" s="55"/>
      <c r="J927" s="55"/>
      <c r="K927" s="55"/>
      <c r="L927" s="3"/>
      <c r="M927" s="3"/>
      <c r="N927" s="3"/>
      <c r="O927" s="3"/>
      <c r="P927" s="3"/>
      <c r="Q927" s="3"/>
      <c r="R927" s="3"/>
      <c r="S927" s="3"/>
      <c r="T927" s="3"/>
      <c r="U927" s="3"/>
      <c r="V927" s="3"/>
      <c r="W927" s="3"/>
      <c r="X927" s="3"/>
      <c r="Y927" s="3"/>
      <c r="Z927" s="3"/>
    </row>
    <row r="928" ht="14.25" customHeight="1">
      <c r="A928" s="3"/>
      <c r="B928" s="3"/>
      <c r="C928" s="3"/>
      <c r="D928" s="3"/>
      <c r="E928" s="3"/>
      <c r="F928" s="3"/>
      <c r="G928" s="3"/>
      <c r="H928" s="3"/>
      <c r="I928" s="55"/>
      <c r="J928" s="55"/>
      <c r="K928" s="55"/>
      <c r="L928" s="3"/>
      <c r="M928" s="3"/>
      <c r="N928" s="3"/>
      <c r="O928" s="3"/>
      <c r="P928" s="3"/>
      <c r="Q928" s="3"/>
      <c r="R928" s="3"/>
      <c r="S928" s="3"/>
      <c r="T928" s="3"/>
      <c r="U928" s="3"/>
      <c r="V928" s="3"/>
      <c r="W928" s="3"/>
      <c r="X928" s="3"/>
      <c r="Y928" s="3"/>
      <c r="Z928" s="3"/>
    </row>
    <row r="929" ht="14.25" customHeight="1">
      <c r="A929" s="3"/>
      <c r="B929" s="3"/>
      <c r="C929" s="3"/>
      <c r="D929" s="3"/>
      <c r="E929" s="3"/>
      <c r="F929" s="3"/>
      <c r="G929" s="3"/>
      <c r="H929" s="3"/>
      <c r="I929" s="55"/>
      <c r="J929" s="55"/>
      <c r="K929" s="55"/>
      <c r="L929" s="3"/>
      <c r="M929" s="3"/>
      <c r="N929" s="3"/>
      <c r="O929" s="3"/>
      <c r="P929" s="3"/>
      <c r="Q929" s="3"/>
      <c r="R929" s="3"/>
      <c r="S929" s="3"/>
      <c r="T929" s="3"/>
      <c r="U929" s="3"/>
      <c r="V929" s="3"/>
      <c r="W929" s="3"/>
      <c r="X929" s="3"/>
      <c r="Y929" s="3"/>
      <c r="Z929" s="3"/>
    </row>
    <row r="930" ht="14.25" customHeight="1">
      <c r="A930" s="3"/>
      <c r="B930" s="3"/>
      <c r="C930" s="3"/>
      <c r="D930" s="3"/>
      <c r="E930" s="3"/>
      <c r="F930" s="3"/>
      <c r="G930" s="3"/>
      <c r="H930" s="3"/>
      <c r="I930" s="55"/>
      <c r="J930" s="55"/>
      <c r="K930" s="55"/>
      <c r="L930" s="3"/>
      <c r="M930" s="3"/>
      <c r="N930" s="3"/>
      <c r="O930" s="3"/>
      <c r="P930" s="3"/>
      <c r="Q930" s="3"/>
      <c r="R930" s="3"/>
      <c r="S930" s="3"/>
      <c r="T930" s="3"/>
      <c r="U930" s="3"/>
      <c r="V930" s="3"/>
      <c r="W930" s="3"/>
      <c r="X930" s="3"/>
      <c r="Y930" s="3"/>
      <c r="Z930" s="3"/>
    </row>
    <row r="931" ht="14.25" customHeight="1">
      <c r="A931" s="3"/>
      <c r="B931" s="3"/>
      <c r="C931" s="3"/>
      <c r="D931" s="3"/>
      <c r="E931" s="3"/>
      <c r="F931" s="3"/>
      <c r="G931" s="3"/>
      <c r="H931" s="3"/>
      <c r="I931" s="55"/>
      <c r="J931" s="55"/>
      <c r="K931" s="55"/>
      <c r="L931" s="3"/>
      <c r="M931" s="3"/>
      <c r="N931" s="3"/>
      <c r="O931" s="3"/>
      <c r="P931" s="3"/>
      <c r="Q931" s="3"/>
      <c r="R931" s="3"/>
      <c r="S931" s="3"/>
      <c r="T931" s="3"/>
      <c r="U931" s="3"/>
      <c r="V931" s="3"/>
      <c r="W931" s="3"/>
      <c r="X931" s="3"/>
      <c r="Y931" s="3"/>
      <c r="Z931" s="3"/>
    </row>
    <row r="932" ht="14.25" customHeight="1">
      <c r="A932" s="3"/>
      <c r="B932" s="3"/>
      <c r="C932" s="3"/>
      <c r="D932" s="3"/>
      <c r="E932" s="3"/>
      <c r="F932" s="3"/>
      <c r="G932" s="3"/>
      <c r="H932" s="3"/>
      <c r="I932" s="55"/>
      <c r="J932" s="55"/>
      <c r="K932" s="55"/>
      <c r="L932" s="3"/>
      <c r="M932" s="3"/>
      <c r="N932" s="3"/>
      <c r="O932" s="3"/>
      <c r="P932" s="3"/>
      <c r="Q932" s="3"/>
      <c r="R932" s="3"/>
      <c r="S932" s="3"/>
      <c r="T932" s="3"/>
      <c r="U932" s="3"/>
      <c r="V932" s="3"/>
      <c r="W932" s="3"/>
      <c r="X932" s="3"/>
      <c r="Y932" s="3"/>
      <c r="Z932" s="3"/>
    </row>
    <row r="933" ht="14.25" customHeight="1">
      <c r="A933" s="3"/>
      <c r="B933" s="3"/>
      <c r="C933" s="3"/>
      <c r="D933" s="3"/>
      <c r="E933" s="3"/>
      <c r="F933" s="3"/>
      <c r="G933" s="3"/>
      <c r="H933" s="3"/>
      <c r="I933" s="55"/>
      <c r="J933" s="55"/>
      <c r="K933" s="55"/>
      <c r="L933" s="3"/>
      <c r="M933" s="3"/>
      <c r="N933" s="3"/>
      <c r="O933" s="3"/>
      <c r="P933" s="3"/>
      <c r="Q933" s="3"/>
      <c r="R933" s="3"/>
      <c r="S933" s="3"/>
      <c r="T933" s="3"/>
      <c r="U933" s="3"/>
      <c r="V933" s="3"/>
      <c r="W933" s="3"/>
      <c r="X933" s="3"/>
      <c r="Y933" s="3"/>
      <c r="Z933" s="3"/>
    </row>
    <row r="934" ht="14.25" customHeight="1">
      <c r="A934" s="3"/>
      <c r="B934" s="3"/>
      <c r="C934" s="3"/>
      <c r="D934" s="3"/>
      <c r="E934" s="3"/>
      <c r="F934" s="3"/>
      <c r="G934" s="3"/>
      <c r="H934" s="3"/>
      <c r="I934" s="55"/>
      <c r="J934" s="55"/>
      <c r="K934" s="55"/>
      <c r="L934" s="3"/>
      <c r="M934" s="3"/>
      <c r="N934" s="3"/>
      <c r="O934" s="3"/>
      <c r="P934" s="3"/>
      <c r="Q934" s="3"/>
      <c r="R934" s="3"/>
      <c r="S934" s="3"/>
      <c r="T934" s="3"/>
      <c r="U934" s="3"/>
      <c r="V934" s="3"/>
      <c r="W934" s="3"/>
      <c r="X934" s="3"/>
      <c r="Y934" s="3"/>
      <c r="Z934" s="3"/>
    </row>
    <row r="935" ht="14.25" customHeight="1">
      <c r="A935" s="3"/>
      <c r="B935" s="3"/>
      <c r="C935" s="3"/>
      <c r="D935" s="3"/>
      <c r="E935" s="3"/>
      <c r="F935" s="3"/>
      <c r="G935" s="3"/>
      <c r="H935" s="3"/>
      <c r="I935" s="55"/>
      <c r="J935" s="55"/>
      <c r="K935" s="55"/>
      <c r="L935" s="3"/>
      <c r="M935" s="3"/>
      <c r="N935" s="3"/>
      <c r="O935" s="3"/>
      <c r="P935" s="3"/>
      <c r="Q935" s="3"/>
      <c r="R935" s="3"/>
      <c r="S935" s="3"/>
      <c r="T935" s="3"/>
      <c r="U935" s="3"/>
      <c r="V935" s="3"/>
      <c r="W935" s="3"/>
      <c r="X935" s="3"/>
      <c r="Y935" s="3"/>
      <c r="Z935" s="3"/>
    </row>
    <row r="936" ht="14.25" customHeight="1">
      <c r="A936" s="3"/>
      <c r="B936" s="3"/>
      <c r="C936" s="3"/>
      <c r="D936" s="3"/>
      <c r="E936" s="3"/>
      <c r="F936" s="3"/>
      <c r="G936" s="3"/>
      <c r="H936" s="3"/>
      <c r="I936" s="55"/>
      <c r="J936" s="55"/>
      <c r="K936" s="55"/>
      <c r="L936" s="3"/>
      <c r="M936" s="3"/>
      <c r="N936" s="3"/>
      <c r="O936" s="3"/>
      <c r="P936" s="3"/>
      <c r="Q936" s="3"/>
      <c r="R936" s="3"/>
      <c r="S936" s="3"/>
      <c r="T936" s="3"/>
      <c r="U936" s="3"/>
      <c r="V936" s="3"/>
      <c r="W936" s="3"/>
      <c r="X936" s="3"/>
      <c r="Y936" s="3"/>
      <c r="Z936" s="3"/>
    </row>
    <row r="937" ht="14.25" customHeight="1">
      <c r="A937" s="3"/>
      <c r="B937" s="3"/>
      <c r="C937" s="3"/>
      <c r="D937" s="3"/>
      <c r="E937" s="3"/>
      <c r="F937" s="3"/>
      <c r="G937" s="3"/>
      <c r="H937" s="3"/>
      <c r="I937" s="55"/>
      <c r="J937" s="55"/>
      <c r="K937" s="55"/>
      <c r="L937" s="3"/>
      <c r="M937" s="3"/>
      <c r="N937" s="3"/>
      <c r="O937" s="3"/>
      <c r="P937" s="3"/>
      <c r="Q937" s="3"/>
      <c r="R937" s="3"/>
      <c r="S937" s="3"/>
      <c r="T937" s="3"/>
      <c r="U937" s="3"/>
      <c r="V937" s="3"/>
      <c r="W937" s="3"/>
      <c r="X937" s="3"/>
      <c r="Y937" s="3"/>
      <c r="Z937" s="3"/>
    </row>
    <row r="938" ht="14.25" customHeight="1">
      <c r="A938" s="3"/>
      <c r="B938" s="3"/>
      <c r="C938" s="3"/>
      <c r="D938" s="3"/>
      <c r="E938" s="3"/>
      <c r="F938" s="3"/>
      <c r="G938" s="3"/>
      <c r="H938" s="3"/>
      <c r="I938" s="55"/>
      <c r="J938" s="55"/>
      <c r="K938" s="55"/>
      <c r="L938" s="3"/>
      <c r="M938" s="3"/>
      <c r="N938" s="3"/>
      <c r="O938" s="3"/>
      <c r="P938" s="3"/>
      <c r="Q938" s="3"/>
      <c r="R938" s="3"/>
      <c r="S938" s="3"/>
      <c r="T938" s="3"/>
      <c r="U938" s="3"/>
      <c r="V938" s="3"/>
      <c r="W938" s="3"/>
      <c r="X938" s="3"/>
      <c r="Y938" s="3"/>
      <c r="Z938" s="3"/>
    </row>
    <row r="939" ht="14.25" customHeight="1">
      <c r="A939" s="3"/>
      <c r="B939" s="3"/>
      <c r="C939" s="3"/>
      <c r="D939" s="3"/>
      <c r="E939" s="3"/>
      <c r="F939" s="3"/>
      <c r="G939" s="3"/>
      <c r="H939" s="3"/>
      <c r="I939" s="55"/>
      <c r="J939" s="55"/>
      <c r="K939" s="55"/>
      <c r="L939" s="3"/>
      <c r="M939" s="3"/>
      <c r="N939" s="3"/>
      <c r="O939" s="3"/>
      <c r="P939" s="3"/>
      <c r="Q939" s="3"/>
      <c r="R939" s="3"/>
      <c r="S939" s="3"/>
      <c r="T939" s="3"/>
      <c r="U939" s="3"/>
      <c r="V939" s="3"/>
      <c r="W939" s="3"/>
      <c r="X939" s="3"/>
      <c r="Y939" s="3"/>
      <c r="Z939" s="3"/>
    </row>
    <row r="940" ht="14.25" customHeight="1">
      <c r="A940" s="3"/>
      <c r="B940" s="3"/>
      <c r="C940" s="3"/>
      <c r="D940" s="3"/>
      <c r="E940" s="3"/>
      <c r="F940" s="3"/>
      <c r="G940" s="3"/>
      <c r="H940" s="3"/>
      <c r="I940" s="55"/>
      <c r="J940" s="55"/>
      <c r="K940" s="55"/>
      <c r="L940" s="3"/>
      <c r="M940" s="3"/>
      <c r="N940" s="3"/>
      <c r="O940" s="3"/>
      <c r="P940" s="3"/>
      <c r="Q940" s="3"/>
      <c r="R940" s="3"/>
      <c r="S940" s="3"/>
      <c r="T940" s="3"/>
      <c r="U940" s="3"/>
      <c r="V940" s="3"/>
      <c r="W940" s="3"/>
      <c r="X940" s="3"/>
      <c r="Y940" s="3"/>
      <c r="Z940" s="3"/>
    </row>
    <row r="941" ht="14.25" customHeight="1">
      <c r="A941" s="3"/>
      <c r="B941" s="3"/>
      <c r="C941" s="3"/>
      <c r="D941" s="3"/>
      <c r="E941" s="3"/>
      <c r="F941" s="3"/>
      <c r="G941" s="3"/>
      <c r="H941" s="3"/>
      <c r="I941" s="55"/>
      <c r="J941" s="55"/>
      <c r="K941" s="55"/>
      <c r="L941" s="3"/>
      <c r="M941" s="3"/>
      <c r="N941" s="3"/>
      <c r="O941" s="3"/>
      <c r="P941" s="3"/>
      <c r="Q941" s="3"/>
      <c r="R941" s="3"/>
      <c r="S941" s="3"/>
      <c r="T941" s="3"/>
      <c r="U941" s="3"/>
      <c r="V941" s="3"/>
      <c r="W941" s="3"/>
      <c r="X941" s="3"/>
      <c r="Y941" s="3"/>
      <c r="Z941" s="3"/>
    </row>
    <row r="942" ht="14.25" customHeight="1">
      <c r="A942" s="3"/>
      <c r="B942" s="3"/>
      <c r="C942" s="3"/>
      <c r="D942" s="3"/>
      <c r="E942" s="3"/>
      <c r="F942" s="3"/>
      <c r="G942" s="3"/>
      <c r="H942" s="3"/>
      <c r="I942" s="55"/>
      <c r="J942" s="55"/>
      <c r="K942" s="55"/>
      <c r="L942" s="3"/>
      <c r="M942" s="3"/>
      <c r="N942" s="3"/>
      <c r="O942" s="3"/>
      <c r="P942" s="3"/>
      <c r="Q942" s="3"/>
      <c r="R942" s="3"/>
      <c r="S942" s="3"/>
      <c r="T942" s="3"/>
      <c r="U942" s="3"/>
      <c r="V942" s="3"/>
      <c r="W942" s="3"/>
      <c r="X942" s="3"/>
      <c r="Y942" s="3"/>
      <c r="Z942" s="3"/>
    </row>
    <row r="943" ht="14.25" customHeight="1">
      <c r="A943" s="3"/>
      <c r="B943" s="3"/>
      <c r="C943" s="3"/>
      <c r="D943" s="3"/>
      <c r="E943" s="3"/>
      <c r="F943" s="3"/>
      <c r="G943" s="3"/>
      <c r="H943" s="3"/>
      <c r="I943" s="55"/>
      <c r="J943" s="55"/>
      <c r="K943" s="55"/>
      <c r="L943" s="3"/>
      <c r="M943" s="3"/>
      <c r="N943" s="3"/>
      <c r="O943" s="3"/>
      <c r="P943" s="3"/>
      <c r="Q943" s="3"/>
      <c r="R943" s="3"/>
      <c r="S943" s="3"/>
      <c r="T943" s="3"/>
      <c r="U943" s="3"/>
      <c r="V943" s="3"/>
      <c r="W943" s="3"/>
      <c r="X943" s="3"/>
      <c r="Y943" s="3"/>
      <c r="Z943" s="3"/>
    </row>
    <row r="944" ht="14.25" customHeight="1">
      <c r="A944" s="3"/>
      <c r="B944" s="3"/>
      <c r="C944" s="3"/>
      <c r="D944" s="3"/>
      <c r="E944" s="3"/>
      <c r="F944" s="3"/>
      <c r="G944" s="3"/>
      <c r="H944" s="3"/>
      <c r="I944" s="55"/>
      <c r="J944" s="55"/>
      <c r="K944" s="55"/>
      <c r="L944" s="3"/>
      <c r="M944" s="3"/>
      <c r="N944" s="3"/>
      <c r="O944" s="3"/>
      <c r="P944" s="3"/>
      <c r="Q944" s="3"/>
      <c r="R944" s="3"/>
      <c r="S944" s="3"/>
      <c r="T944" s="3"/>
      <c r="U944" s="3"/>
      <c r="V944" s="3"/>
      <c r="W944" s="3"/>
      <c r="X944" s="3"/>
      <c r="Y944" s="3"/>
      <c r="Z944" s="3"/>
    </row>
    <row r="945" ht="14.25" customHeight="1">
      <c r="A945" s="3"/>
      <c r="B945" s="3"/>
      <c r="C945" s="3"/>
      <c r="D945" s="3"/>
      <c r="E945" s="3"/>
      <c r="F945" s="3"/>
      <c r="G945" s="3"/>
      <c r="H945" s="3"/>
      <c r="I945" s="55"/>
      <c r="J945" s="55"/>
      <c r="K945" s="55"/>
      <c r="L945" s="3"/>
      <c r="M945" s="3"/>
      <c r="N945" s="3"/>
      <c r="O945" s="3"/>
      <c r="P945" s="3"/>
      <c r="Q945" s="3"/>
      <c r="R945" s="3"/>
      <c r="S945" s="3"/>
      <c r="T945" s="3"/>
      <c r="U945" s="3"/>
      <c r="V945" s="3"/>
      <c r="W945" s="3"/>
      <c r="X945" s="3"/>
      <c r="Y945" s="3"/>
      <c r="Z945" s="3"/>
    </row>
    <row r="946" ht="14.25" customHeight="1">
      <c r="A946" s="3"/>
      <c r="B946" s="3"/>
      <c r="C946" s="3"/>
      <c r="D946" s="3"/>
      <c r="E946" s="3"/>
      <c r="F946" s="3"/>
      <c r="G946" s="3"/>
      <c r="H946" s="3"/>
      <c r="I946" s="55"/>
      <c r="J946" s="55"/>
      <c r="K946" s="55"/>
      <c r="L946" s="3"/>
      <c r="M946" s="3"/>
      <c r="N946" s="3"/>
      <c r="O946" s="3"/>
      <c r="P946" s="3"/>
      <c r="Q946" s="3"/>
      <c r="R946" s="3"/>
      <c r="S946" s="3"/>
      <c r="T946" s="3"/>
      <c r="U946" s="3"/>
      <c r="V946" s="3"/>
      <c r="W946" s="3"/>
      <c r="X946" s="3"/>
      <c r="Y946" s="3"/>
      <c r="Z946" s="3"/>
    </row>
    <row r="947" ht="14.25" customHeight="1">
      <c r="A947" s="3"/>
      <c r="B947" s="3"/>
      <c r="C947" s="3"/>
      <c r="D947" s="3"/>
      <c r="E947" s="3"/>
      <c r="F947" s="3"/>
      <c r="G947" s="3"/>
      <c r="H947" s="3"/>
      <c r="I947" s="55"/>
      <c r="J947" s="55"/>
      <c r="K947" s="55"/>
      <c r="L947" s="3"/>
      <c r="M947" s="3"/>
      <c r="N947" s="3"/>
      <c r="O947" s="3"/>
      <c r="P947" s="3"/>
      <c r="Q947" s="3"/>
      <c r="R947" s="3"/>
      <c r="S947" s="3"/>
      <c r="T947" s="3"/>
      <c r="U947" s="3"/>
      <c r="V947" s="3"/>
      <c r="W947" s="3"/>
      <c r="X947" s="3"/>
      <c r="Y947" s="3"/>
      <c r="Z947" s="3"/>
    </row>
    <row r="948" ht="14.25" customHeight="1">
      <c r="A948" s="3"/>
      <c r="B948" s="3"/>
      <c r="C948" s="3"/>
      <c r="D948" s="3"/>
      <c r="E948" s="3"/>
      <c r="F948" s="3"/>
      <c r="G948" s="3"/>
      <c r="H948" s="3"/>
      <c r="I948" s="55"/>
      <c r="J948" s="55"/>
      <c r="K948" s="55"/>
      <c r="L948" s="3"/>
      <c r="M948" s="3"/>
      <c r="N948" s="3"/>
      <c r="O948" s="3"/>
      <c r="P948" s="3"/>
      <c r="Q948" s="3"/>
      <c r="R948" s="3"/>
      <c r="S948" s="3"/>
      <c r="T948" s="3"/>
      <c r="U948" s="3"/>
      <c r="V948" s="3"/>
      <c r="W948" s="3"/>
      <c r="X948" s="3"/>
      <c r="Y948" s="3"/>
      <c r="Z948" s="3"/>
    </row>
    <row r="949" ht="14.25" customHeight="1">
      <c r="A949" s="3"/>
      <c r="B949" s="3"/>
      <c r="C949" s="3"/>
      <c r="D949" s="3"/>
      <c r="E949" s="3"/>
      <c r="F949" s="3"/>
      <c r="G949" s="3"/>
      <c r="H949" s="3"/>
      <c r="I949" s="55"/>
      <c r="J949" s="55"/>
      <c r="K949" s="55"/>
      <c r="L949" s="3"/>
      <c r="M949" s="3"/>
      <c r="N949" s="3"/>
      <c r="O949" s="3"/>
      <c r="P949" s="3"/>
      <c r="Q949" s="3"/>
      <c r="R949" s="3"/>
      <c r="S949" s="3"/>
      <c r="T949" s="3"/>
      <c r="U949" s="3"/>
      <c r="V949" s="3"/>
      <c r="W949" s="3"/>
      <c r="X949" s="3"/>
      <c r="Y949" s="3"/>
      <c r="Z949" s="3"/>
    </row>
    <row r="950" ht="14.25" customHeight="1">
      <c r="A950" s="3"/>
      <c r="B950" s="3"/>
      <c r="C950" s="3"/>
      <c r="D950" s="3"/>
      <c r="E950" s="3"/>
      <c r="F950" s="3"/>
      <c r="G950" s="3"/>
      <c r="H950" s="3"/>
      <c r="I950" s="55"/>
      <c r="J950" s="55"/>
      <c r="K950" s="55"/>
      <c r="L950" s="3"/>
      <c r="M950" s="3"/>
      <c r="N950" s="3"/>
      <c r="O950" s="3"/>
      <c r="P950" s="3"/>
      <c r="Q950" s="3"/>
      <c r="R950" s="3"/>
      <c r="S950" s="3"/>
      <c r="T950" s="3"/>
      <c r="U950" s="3"/>
      <c r="V950" s="3"/>
      <c r="W950" s="3"/>
      <c r="X950" s="3"/>
      <c r="Y950" s="3"/>
      <c r="Z950" s="3"/>
    </row>
    <row r="951" ht="14.25" customHeight="1">
      <c r="A951" s="3"/>
      <c r="B951" s="3"/>
      <c r="C951" s="3"/>
      <c r="D951" s="3"/>
      <c r="E951" s="3"/>
      <c r="F951" s="3"/>
      <c r="G951" s="3"/>
      <c r="H951" s="3"/>
      <c r="I951" s="55"/>
      <c r="J951" s="55"/>
      <c r="K951" s="55"/>
      <c r="L951" s="3"/>
      <c r="M951" s="3"/>
      <c r="N951" s="3"/>
      <c r="O951" s="3"/>
      <c r="P951" s="3"/>
      <c r="Q951" s="3"/>
      <c r="R951" s="3"/>
      <c r="S951" s="3"/>
      <c r="T951" s="3"/>
      <c r="U951" s="3"/>
      <c r="V951" s="3"/>
      <c r="W951" s="3"/>
      <c r="X951" s="3"/>
      <c r="Y951" s="3"/>
      <c r="Z951" s="3"/>
    </row>
    <row r="952" ht="14.25" customHeight="1">
      <c r="A952" s="3"/>
      <c r="B952" s="3"/>
      <c r="C952" s="3"/>
      <c r="D952" s="3"/>
      <c r="E952" s="3"/>
      <c r="F952" s="3"/>
      <c r="G952" s="3"/>
      <c r="H952" s="3"/>
      <c r="I952" s="55"/>
      <c r="J952" s="55"/>
      <c r="K952" s="55"/>
      <c r="L952" s="3"/>
      <c r="M952" s="3"/>
      <c r="N952" s="3"/>
      <c r="O952" s="3"/>
      <c r="P952" s="3"/>
      <c r="Q952" s="3"/>
      <c r="R952" s="3"/>
      <c r="S952" s="3"/>
      <c r="T952" s="3"/>
      <c r="U952" s="3"/>
      <c r="V952" s="3"/>
      <c r="W952" s="3"/>
      <c r="X952" s="3"/>
      <c r="Y952" s="3"/>
      <c r="Z952" s="3"/>
    </row>
    <row r="953" ht="14.25" customHeight="1">
      <c r="A953" s="3"/>
      <c r="B953" s="3"/>
      <c r="C953" s="3"/>
      <c r="D953" s="3"/>
      <c r="E953" s="3"/>
      <c r="F953" s="3"/>
      <c r="G953" s="3"/>
      <c r="H953" s="3"/>
      <c r="I953" s="55"/>
      <c r="J953" s="55"/>
      <c r="K953" s="55"/>
      <c r="L953" s="3"/>
      <c r="M953" s="3"/>
      <c r="N953" s="3"/>
      <c r="O953" s="3"/>
      <c r="P953" s="3"/>
      <c r="Q953" s="3"/>
      <c r="R953" s="3"/>
      <c r="S953" s="3"/>
      <c r="T953" s="3"/>
      <c r="U953" s="3"/>
      <c r="V953" s="3"/>
      <c r="W953" s="3"/>
      <c r="X953" s="3"/>
      <c r="Y953" s="3"/>
      <c r="Z953" s="3"/>
    </row>
    <row r="954" ht="14.25" customHeight="1">
      <c r="A954" s="3"/>
      <c r="B954" s="3"/>
      <c r="C954" s="3"/>
      <c r="D954" s="3"/>
      <c r="E954" s="3"/>
      <c r="F954" s="3"/>
      <c r="G954" s="3"/>
      <c r="H954" s="3"/>
      <c r="I954" s="55"/>
      <c r="J954" s="55"/>
      <c r="K954" s="55"/>
      <c r="L954" s="3"/>
      <c r="M954" s="3"/>
      <c r="N954" s="3"/>
      <c r="O954" s="3"/>
      <c r="P954" s="3"/>
      <c r="Q954" s="3"/>
      <c r="R954" s="3"/>
      <c r="S954" s="3"/>
      <c r="T954" s="3"/>
      <c r="U954" s="3"/>
      <c r="V954" s="3"/>
      <c r="W954" s="3"/>
      <c r="X954" s="3"/>
      <c r="Y954" s="3"/>
      <c r="Z954" s="3"/>
    </row>
    <row r="955" ht="14.25" customHeight="1">
      <c r="A955" s="3"/>
      <c r="B955" s="3"/>
      <c r="C955" s="3"/>
      <c r="D955" s="3"/>
      <c r="E955" s="3"/>
      <c r="F955" s="3"/>
      <c r="G955" s="3"/>
      <c r="H955" s="3"/>
      <c r="I955" s="55"/>
      <c r="J955" s="55"/>
      <c r="K955" s="55"/>
      <c r="L955" s="3"/>
      <c r="M955" s="3"/>
      <c r="N955" s="3"/>
      <c r="O955" s="3"/>
      <c r="P955" s="3"/>
      <c r="Q955" s="3"/>
      <c r="R955" s="3"/>
      <c r="S955" s="3"/>
      <c r="T955" s="3"/>
      <c r="U955" s="3"/>
      <c r="V955" s="3"/>
      <c r="W955" s="3"/>
      <c r="X955" s="3"/>
      <c r="Y955" s="3"/>
      <c r="Z955" s="3"/>
    </row>
    <row r="956" ht="14.25" customHeight="1">
      <c r="A956" s="3"/>
      <c r="B956" s="3"/>
      <c r="C956" s="3"/>
      <c r="D956" s="3"/>
      <c r="E956" s="3"/>
      <c r="F956" s="3"/>
      <c r="G956" s="3"/>
      <c r="H956" s="3"/>
      <c r="I956" s="55"/>
      <c r="J956" s="55"/>
      <c r="K956" s="55"/>
      <c r="L956" s="3"/>
      <c r="M956" s="3"/>
      <c r="N956" s="3"/>
      <c r="O956" s="3"/>
      <c r="P956" s="3"/>
      <c r="Q956" s="3"/>
      <c r="R956" s="3"/>
      <c r="S956" s="3"/>
      <c r="T956" s="3"/>
      <c r="U956" s="3"/>
      <c r="V956" s="3"/>
      <c r="W956" s="3"/>
      <c r="X956" s="3"/>
      <c r="Y956" s="3"/>
      <c r="Z956" s="3"/>
    </row>
    <row r="957" ht="14.25" customHeight="1">
      <c r="A957" s="3"/>
      <c r="B957" s="3"/>
      <c r="C957" s="3"/>
      <c r="D957" s="3"/>
      <c r="E957" s="3"/>
      <c r="F957" s="3"/>
      <c r="G957" s="3"/>
      <c r="H957" s="3"/>
      <c r="I957" s="55"/>
      <c r="J957" s="55"/>
      <c r="K957" s="55"/>
      <c r="L957" s="3"/>
      <c r="M957" s="3"/>
      <c r="N957" s="3"/>
      <c r="O957" s="3"/>
      <c r="P957" s="3"/>
      <c r="Q957" s="3"/>
      <c r="R957" s="3"/>
      <c r="S957" s="3"/>
      <c r="T957" s="3"/>
      <c r="U957" s="3"/>
      <c r="V957" s="3"/>
      <c r="W957" s="3"/>
      <c r="X957" s="3"/>
      <c r="Y957" s="3"/>
      <c r="Z957" s="3"/>
    </row>
    <row r="958" ht="14.25" customHeight="1">
      <c r="A958" s="3"/>
      <c r="B958" s="3"/>
      <c r="C958" s="3"/>
      <c r="D958" s="3"/>
      <c r="E958" s="3"/>
      <c r="F958" s="3"/>
      <c r="G958" s="3"/>
      <c r="H958" s="3"/>
      <c r="I958" s="55"/>
      <c r="J958" s="55"/>
      <c r="K958" s="55"/>
      <c r="L958" s="3"/>
      <c r="M958" s="3"/>
      <c r="N958" s="3"/>
      <c r="O958" s="3"/>
      <c r="P958" s="3"/>
      <c r="Q958" s="3"/>
      <c r="R958" s="3"/>
      <c r="S958" s="3"/>
      <c r="T958" s="3"/>
      <c r="U958" s="3"/>
      <c r="V958" s="3"/>
      <c r="W958" s="3"/>
      <c r="X958" s="3"/>
      <c r="Y958" s="3"/>
      <c r="Z958" s="3"/>
    </row>
    <row r="959" ht="14.25" customHeight="1">
      <c r="A959" s="3"/>
      <c r="B959" s="3"/>
      <c r="C959" s="3"/>
      <c r="D959" s="3"/>
      <c r="E959" s="3"/>
      <c r="F959" s="3"/>
      <c r="G959" s="3"/>
      <c r="H959" s="3"/>
      <c r="I959" s="55"/>
      <c r="J959" s="55"/>
      <c r="K959" s="55"/>
      <c r="L959" s="3"/>
      <c r="M959" s="3"/>
      <c r="N959" s="3"/>
      <c r="O959" s="3"/>
      <c r="P959" s="3"/>
      <c r="Q959" s="3"/>
      <c r="R959" s="3"/>
      <c r="S959" s="3"/>
      <c r="T959" s="3"/>
      <c r="U959" s="3"/>
      <c r="V959" s="3"/>
      <c r="W959" s="3"/>
      <c r="X959" s="3"/>
      <c r="Y959" s="3"/>
      <c r="Z959" s="3"/>
    </row>
    <row r="960" ht="14.25" customHeight="1">
      <c r="A960" s="3"/>
      <c r="B960" s="3"/>
      <c r="C960" s="3"/>
      <c r="D960" s="3"/>
      <c r="E960" s="3"/>
      <c r="F960" s="3"/>
      <c r="G960" s="3"/>
      <c r="H960" s="3"/>
      <c r="I960" s="55"/>
      <c r="J960" s="55"/>
      <c r="K960" s="55"/>
      <c r="L960" s="3"/>
      <c r="M960" s="3"/>
      <c r="N960" s="3"/>
      <c r="O960" s="3"/>
      <c r="P960" s="3"/>
      <c r="Q960" s="3"/>
      <c r="R960" s="3"/>
      <c r="S960" s="3"/>
      <c r="T960" s="3"/>
      <c r="U960" s="3"/>
      <c r="V960" s="3"/>
      <c r="W960" s="3"/>
      <c r="X960" s="3"/>
      <c r="Y960" s="3"/>
      <c r="Z960" s="3"/>
    </row>
    <row r="961" ht="14.25" customHeight="1">
      <c r="A961" s="3"/>
      <c r="B961" s="3"/>
      <c r="C961" s="3"/>
      <c r="D961" s="3"/>
      <c r="E961" s="3"/>
      <c r="F961" s="3"/>
      <c r="G961" s="3"/>
      <c r="H961" s="3"/>
      <c r="I961" s="55"/>
      <c r="J961" s="55"/>
      <c r="K961" s="55"/>
      <c r="L961" s="3"/>
      <c r="M961" s="3"/>
      <c r="N961" s="3"/>
      <c r="O961" s="3"/>
      <c r="P961" s="3"/>
      <c r="Q961" s="3"/>
      <c r="R961" s="3"/>
      <c r="S961" s="3"/>
      <c r="T961" s="3"/>
      <c r="U961" s="3"/>
      <c r="V961" s="3"/>
      <c r="W961" s="3"/>
      <c r="X961" s="3"/>
      <c r="Y961" s="3"/>
      <c r="Z961" s="3"/>
    </row>
    <row r="962" ht="14.25" customHeight="1">
      <c r="A962" s="3"/>
      <c r="B962" s="3"/>
      <c r="C962" s="3"/>
      <c r="D962" s="3"/>
      <c r="E962" s="3"/>
      <c r="F962" s="3"/>
      <c r="G962" s="3"/>
      <c r="H962" s="3"/>
      <c r="I962" s="55"/>
      <c r="J962" s="55"/>
      <c r="K962" s="55"/>
      <c r="L962" s="3"/>
      <c r="M962" s="3"/>
      <c r="N962" s="3"/>
      <c r="O962" s="3"/>
      <c r="P962" s="3"/>
      <c r="Q962" s="3"/>
      <c r="R962" s="3"/>
      <c r="S962" s="3"/>
      <c r="T962" s="3"/>
      <c r="U962" s="3"/>
      <c r="V962" s="3"/>
      <c r="W962" s="3"/>
      <c r="X962" s="3"/>
      <c r="Y962" s="3"/>
      <c r="Z962" s="3"/>
    </row>
    <row r="963" ht="14.25" customHeight="1">
      <c r="A963" s="3"/>
      <c r="B963" s="3"/>
      <c r="C963" s="3"/>
      <c r="D963" s="3"/>
      <c r="E963" s="3"/>
      <c r="F963" s="3"/>
      <c r="G963" s="3"/>
      <c r="H963" s="3"/>
      <c r="I963" s="55"/>
      <c r="J963" s="55"/>
      <c r="K963" s="55"/>
      <c r="L963" s="3"/>
      <c r="M963" s="3"/>
      <c r="N963" s="3"/>
      <c r="O963" s="3"/>
      <c r="P963" s="3"/>
      <c r="Q963" s="3"/>
      <c r="R963" s="3"/>
      <c r="S963" s="3"/>
      <c r="T963" s="3"/>
      <c r="U963" s="3"/>
      <c r="V963" s="3"/>
      <c r="W963" s="3"/>
      <c r="X963" s="3"/>
      <c r="Y963" s="3"/>
      <c r="Z963" s="3"/>
    </row>
    <row r="964" ht="14.25" customHeight="1">
      <c r="A964" s="3"/>
      <c r="B964" s="3"/>
      <c r="C964" s="3"/>
      <c r="D964" s="3"/>
      <c r="E964" s="3"/>
      <c r="F964" s="3"/>
      <c r="G964" s="3"/>
      <c r="H964" s="3"/>
      <c r="I964" s="55"/>
      <c r="J964" s="55"/>
      <c r="K964" s="55"/>
      <c r="L964" s="3"/>
      <c r="M964" s="3"/>
      <c r="N964" s="3"/>
      <c r="O964" s="3"/>
      <c r="P964" s="3"/>
      <c r="Q964" s="3"/>
      <c r="R964" s="3"/>
      <c r="S964" s="3"/>
      <c r="T964" s="3"/>
      <c r="U964" s="3"/>
      <c r="V964" s="3"/>
      <c r="W964" s="3"/>
      <c r="X964" s="3"/>
      <c r="Y964" s="3"/>
      <c r="Z964" s="3"/>
    </row>
    <row r="965" ht="14.25" customHeight="1">
      <c r="A965" s="3"/>
      <c r="B965" s="3"/>
      <c r="C965" s="3"/>
      <c r="D965" s="3"/>
      <c r="E965" s="3"/>
      <c r="F965" s="3"/>
      <c r="G965" s="3"/>
      <c r="H965" s="3"/>
      <c r="I965" s="55"/>
      <c r="J965" s="55"/>
      <c r="K965" s="55"/>
      <c r="L965" s="3"/>
      <c r="M965" s="3"/>
      <c r="N965" s="3"/>
      <c r="O965" s="3"/>
      <c r="P965" s="3"/>
      <c r="Q965" s="3"/>
      <c r="R965" s="3"/>
      <c r="S965" s="3"/>
      <c r="T965" s="3"/>
      <c r="U965" s="3"/>
      <c r="V965" s="3"/>
      <c r="W965" s="3"/>
      <c r="X965" s="3"/>
      <c r="Y965" s="3"/>
      <c r="Z965" s="3"/>
    </row>
    <row r="966" ht="14.25" customHeight="1">
      <c r="A966" s="3"/>
      <c r="B966" s="3"/>
      <c r="C966" s="3"/>
      <c r="D966" s="3"/>
      <c r="E966" s="3"/>
      <c r="F966" s="3"/>
      <c r="G966" s="3"/>
      <c r="H966" s="3"/>
      <c r="I966" s="55"/>
      <c r="J966" s="55"/>
      <c r="K966" s="55"/>
      <c r="L966" s="3"/>
      <c r="M966" s="3"/>
      <c r="N966" s="3"/>
      <c r="O966" s="3"/>
      <c r="P966" s="3"/>
      <c r="Q966" s="3"/>
      <c r="R966" s="3"/>
      <c r="S966" s="3"/>
      <c r="T966" s="3"/>
      <c r="U966" s="3"/>
      <c r="V966" s="3"/>
      <c r="W966" s="3"/>
      <c r="X966" s="3"/>
      <c r="Y966" s="3"/>
      <c r="Z966" s="3"/>
    </row>
    <row r="967" ht="14.25" customHeight="1">
      <c r="A967" s="3"/>
      <c r="B967" s="3"/>
      <c r="C967" s="3"/>
      <c r="D967" s="3"/>
      <c r="E967" s="3"/>
      <c r="F967" s="3"/>
      <c r="G967" s="3"/>
      <c r="H967" s="3"/>
      <c r="I967" s="55"/>
      <c r="J967" s="55"/>
      <c r="K967" s="55"/>
      <c r="L967" s="3"/>
      <c r="M967" s="3"/>
      <c r="N967" s="3"/>
      <c r="O967" s="3"/>
      <c r="P967" s="3"/>
      <c r="Q967" s="3"/>
      <c r="R967" s="3"/>
      <c r="S967" s="3"/>
      <c r="T967" s="3"/>
      <c r="U967" s="3"/>
      <c r="V967" s="3"/>
      <c r="W967" s="3"/>
      <c r="X967" s="3"/>
      <c r="Y967" s="3"/>
      <c r="Z967" s="3"/>
    </row>
    <row r="968" ht="14.25" customHeight="1">
      <c r="A968" s="3"/>
      <c r="B968" s="3"/>
      <c r="C968" s="3"/>
      <c r="D968" s="3"/>
      <c r="E968" s="3"/>
      <c r="F968" s="3"/>
      <c r="G968" s="3"/>
      <c r="H968" s="3"/>
      <c r="I968" s="55"/>
      <c r="J968" s="55"/>
      <c r="K968" s="55"/>
      <c r="L968" s="3"/>
      <c r="M968" s="3"/>
      <c r="N968" s="3"/>
      <c r="O968" s="3"/>
      <c r="P968" s="3"/>
      <c r="Q968" s="3"/>
      <c r="R968" s="3"/>
      <c r="S968" s="3"/>
      <c r="T968" s="3"/>
      <c r="U968" s="3"/>
      <c r="V968" s="3"/>
      <c r="W968" s="3"/>
      <c r="X968" s="3"/>
      <c r="Y968" s="3"/>
      <c r="Z968" s="3"/>
    </row>
    <row r="969" ht="14.25" customHeight="1">
      <c r="A969" s="3"/>
      <c r="B969" s="3"/>
      <c r="C969" s="3"/>
      <c r="D969" s="3"/>
      <c r="E969" s="3"/>
      <c r="F969" s="3"/>
      <c r="G969" s="3"/>
      <c r="H969" s="3"/>
      <c r="I969" s="55"/>
      <c r="J969" s="55"/>
      <c r="K969" s="55"/>
      <c r="L969" s="3"/>
      <c r="M969" s="3"/>
      <c r="N969" s="3"/>
      <c r="O969" s="3"/>
      <c r="P969" s="3"/>
      <c r="Q969" s="3"/>
      <c r="R969" s="3"/>
      <c r="S969" s="3"/>
      <c r="T969" s="3"/>
      <c r="U969" s="3"/>
      <c r="V969" s="3"/>
      <c r="W969" s="3"/>
      <c r="X969" s="3"/>
      <c r="Y969" s="3"/>
      <c r="Z969" s="3"/>
    </row>
    <row r="970" ht="14.25" customHeight="1">
      <c r="A970" s="3"/>
      <c r="B970" s="3"/>
      <c r="C970" s="3"/>
      <c r="D970" s="3"/>
      <c r="E970" s="3"/>
      <c r="F970" s="3"/>
      <c r="G970" s="3"/>
      <c r="H970" s="3"/>
      <c r="I970" s="55"/>
      <c r="J970" s="55"/>
      <c r="K970" s="55"/>
      <c r="L970" s="3"/>
      <c r="M970" s="3"/>
      <c r="N970" s="3"/>
      <c r="O970" s="3"/>
      <c r="P970" s="3"/>
      <c r="Q970" s="3"/>
      <c r="R970" s="3"/>
      <c r="S970" s="3"/>
      <c r="T970" s="3"/>
      <c r="U970" s="3"/>
      <c r="V970" s="3"/>
      <c r="W970" s="3"/>
      <c r="X970" s="3"/>
      <c r="Y970" s="3"/>
      <c r="Z970" s="3"/>
    </row>
    <row r="971" ht="14.25" customHeight="1">
      <c r="A971" s="3"/>
      <c r="B971" s="3"/>
      <c r="C971" s="3"/>
      <c r="D971" s="3"/>
      <c r="E971" s="3"/>
      <c r="F971" s="3"/>
      <c r="G971" s="3"/>
      <c r="H971" s="3"/>
      <c r="I971" s="55"/>
      <c r="J971" s="55"/>
      <c r="K971" s="55"/>
      <c r="L971" s="3"/>
      <c r="M971" s="3"/>
      <c r="N971" s="3"/>
      <c r="O971" s="3"/>
      <c r="P971" s="3"/>
      <c r="Q971" s="3"/>
      <c r="R971" s="3"/>
      <c r="S971" s="3"/>
      <c r="T971" s="3"/>
      <c r="U971" s="3"/>
      <c r="V971" s="3"/>
      <c r="W971" s="3"/>
      <c r="X971" s="3"/>
      <c r="Y971" s="3"/>
      <c r="Z971" s="3"/>
    </row>
    <row r="972" ht="14.25" customHeight="1">
      <c r="A972" s="3"/>
      <c r="B972" s="3"/>
      <c r="C972" s="3"/>
      <c r="D972" s="3"/>
      <c r="E972" s="3"/>
      <c r="F972" s="3"/>
      <c r="G972" s="3"/>
      <c r="H972" s="3"/>
      <c r="I972" s="55"/>
      <c r="J972" s="55"/>
      <c r="K972" s="55"/>
      <c r="L972" s="3"/>
      <c r="M972" s="3"/>
      <c r="N972" s="3"/>
      <c r="O972" s="3"/>
      <c r="P972" s="3"/>
      <c r="Q972" s="3"/>
      <c r="R972" s="3"/>
      <c r="S972" s="3"/>
      <c r="T972" s="3"/>
      <c r="U972" s="3"/>
      <c r="V972" s="3"/>
      <c r="W972" s="3"/>
      <c r="X972" s="3"/>
      <c r="Y972" s="3"/>
      <c r="Z972" s="3"/>
    </row>
    <row r="973" ht="14.25" customHeight="1">
      <c r="A973" s="3"/>
      <c r="B973" s="3"/>
      <c r="C973" s="3"/>
      <c r="D973" s="3"/>
      <c r="E973" s="3"/>
      <c r="F973" s="3"/>
      <c r="G973" s="3"/>
      <c r="H973" s="3"/>
      <c r="I973" s="55"/>
      <c r="J973" s="55"/>
      <c r="K973" s="55"/>
      <c r="L973" s="3"/>
      <c r="M973" s="3"/>
      <c r="N973" s="3"/>
      <c r="O973" s="3"/>
      <c r="P973" s="3"/>
      <c r="Q973" s="3"/>
      <c r="R973" s="3"/>
      <c r="S973" s="3"/>
      <c r="T973" s="3"/>
      <c r="U973" s="3"/>
      <c r="V973" s="3"/>
      <c r="W973" s="3"/>
      <c r="X973" s="3"/>
      <c r="Y973" s="3"/>
      <c r="Z973" s="3"/>
    </row>
    <row r="974" ht="14.25" customHeight="1">
      <c r="A974" s="3"/>
      <c r="B974" s="3"/>
      <c r="C974" s="3"/>
      <c r="D974" s="3"/>
      <c r="E974" s="3"/>
      <c r="F974" s="3"/>
      <c r="G974" s="3"/>
      <c r="H974" s="3"/>
      <c r="I974" s="55"/>
      <c r="J974" s="55"/>
      <c r="K974" s="55"/>
      <c r="L974" s="3"/>
      <c r="M974" s="3"/>
      <c r="N974" s="3"/>
      <c r="O974" s="3"/>
      <c r="P974" s="3"/>
      <c r="Q974" s="3"/>
      <c r="R974" s="3"/>
      <c r="S974" s="3"/>
      <c r="T974" s="3"/>
      <c r="U974" s="3"/>
      <c r="V974" s="3"/>
      <c r="W974" s="3"/>
      <c r="X974" s="3"/>
      <c r="Y974" s="3"/>
      <c r="Z974" s="3"/>
    </row>
    <row r="975" ht="14.25" customHeight="1">
      <c r="A975" s="3"/>
      <c r="B975" s="3"/>
      <c r="C975" s="3"/>
      <c r="D975" s="3"/>
      <c r="E975" s="3"/>
      <c r="F975" s="3"/>
      <c r="G975" s="3"/>
      <c r="H975" s="3"/>
      <c r="I975" s="55"/>
      <c r="J975" s="55"/>
      <c r="K975" s="55"/>
      <c r="L975" s="3"/>
      <c r="M975" s="3"/>
      <c r="N975" s="3"/>
      <c r="O975" s="3"/>
      <c r="P975" s="3"/>
      <c r="Q975" s="3"/>
      <c r="R975" s="3"/>
      <c r="S975" s="3"/>
      <c r="T975" s="3"/>
      <c r="U975" s="3"/>
      <c r="V975" s="3"/>
      <c r="W975" s="3"/>
      <c r="X975" s="3"/>
      <c r="Y975" s="3"/>
      <c r="Z975" s="3"/>
    </row>
    <row r="976" ht="14.25" customHeight="1">
      <c r="A976" s="3"/>
      <c r="B976" s="3"/>
      <c r="C976" s="3"/>
      <c r="D976" s="3"/>
      <c r="E976" s="3"/>
      <c r="F976" s="3"/>
      <c r="G976" s="3"/>
      <c r="H976" s="3"/>
      <c r="I976" s="55"/>
      <c r="J976" s="55"/>
      <c r="K976" s="55"/>
      <c r="L976" s="3"/>
      <c r="M976" s="3"/>
      <c r="N976" s="3"/>
      <c r="O976" s="3"/>
      <c r="P976" s="3"/>
      <c r="Q976" s="3"/>
      <c r="R976" s="3"/>
      <c r="S976" s="3"/>
      <c r="T976" s="3"/>
      <c r="U976" s="3"/>
      <c r="V976" s="3"/>
      <c r="W976" s="3"/>
      <c r="X976" s="3"/>
      <c r="Y976" s="3"/>
      <c r="Z976" s="3"/>
    </row>
    <row r="977" ht="14.25" customHeight="1">
      <c r="A977" s="3"/>
      <c r="B977" s="3"/>
      <c r="C977" s="3"/>
      <c r="D977" s="3"/>
      <c r="E977" s="3"/>
      <c r="F977" s="3"/>
      <c r="G977" s="3"/>
      <c r="H977" s="3"/>
      <c r="I977" s="55"/>
      <c r="J977" s="55"/>
      <c r="K977" s="55"/>
      <c r="L977" s="3"/>
      <c r="M977" s="3"/>
      <c r="N977" s="3"/>
      <c r="O977" s="3"/>
      <c r="P977" s="3"/>
      <c r="Q977" s="3"/>
      <c r="R977" s="3"/>
      <c r="S977" s="3"/>
      <c r="T977" s="3"/>
      <c r="U977" s="3"/>
      <c r="V977" s="3"/>
      <c r="W977" s="3"/>
      <c r="X977" s="3"/>
      <c r="Y977" s="3"/>
      <c r="Z977" s="3"/>
    </row>
    <row r="978" ht="14.25" customHeight="1">
      <c r="A978" s="3"/>
      <c r="B978" s="3"/>
      <c r="C978" s="3"/>
      <c r="D978" s="3"/>
      <c r="E978" s="3"/>
      <c r="F978" s="3"/>
      <c r="G978" s="3"/>
      <c r="H978" s="3"/>
      <c r="I978" s="55"/>
      <c r="J978" s="55"/>
      <c r="K978" s="55"/>
      <c r="L978" s="3"/>
      <c r="M978" s="3"/>
      <c r="N978" s="3"/>
      <c r="O978" s="3"/>
      <c r="P978" s="3"/>
      <c r="Q978" s="3"/>
      <c r="R978" s="3"/>
      <c r="S978" s="3"/>
      <c r="T978" s="3"/>
      <c r="U978" s="3"/>
      <c r="V978" s="3"/>
      <c r="W978" s="3"/>
      <c r="X978" s="3"/>
      <c r="Y978" s="3"/>
      <c r="Z978" s="3"/>
    </row>
    <row r="979" ht="14.25" customHeight="1">
      <c r="A979" s="3"/>
      <c r="B979" s="3"/>
      <c r="C979" s="3"/>
      <c r="D979" s="3"/>
      <c r="E979" s="3"/>
      <c r="F979" s="3"/>
      <c r="G979" s="3"/>
      <c r="H979" s="3"/>
      <c r="I979" s="55"/>
      <c r="J979" s="55"/>
      <c r="K979" s="55"/>
      <c r="L979" s="3"/>
      <c r="M979" s="3"/>
      <c r="N979" s="3"/>
      <c r="O979" s="3"/>
      <c r="P979" s="3"/>
      <c r="Q979" s="3"/>
      <c r="R979" s="3"/>
      <c r="S979" s="3"/>
      <c r="T979" s="3"/>
      <c r="U979" s="3"/>
      <c r="V979" s="3"/>
      <c r="W979" s="3"/>
      <c r="X979" s="3"/>
      <c r="Y979" s="3"/>
      <c r="Z979" s="3"/>
    </row>
    <row r="980" ht="14.25" customHeight="1">
      <c r="A980" s="3"/>
      <c r="B980" s="3"/>
      <c r="C980" s="3"/>
      <c r="D980" s="3"/>
      <c r="E980" s="3"/>
      <c r="F980" s="3"/>
      <c r="G980" s="3"/>
      <c r="H980" s="3"/>
      <c r="I980" s="55"/>
      <c r="J980" s="55"/>
      <c r="K980" s="55"/>
      <c r="L980" s="3"/>
      <c r="M980" s="3"/>
      <c r="N980" s="3"/>
      <c r="O980" s="3"/>
      <c r="P980" s="3"/>
      <c r="Q980" s="3"/>
      <c r="R980" s="3"/>
      <c r="S980" s="3"/>
      <c r="T980" s="3"/>
      <c r="U980" s="3"/>
      <c r="V980" s="3"/>
      <c r="W980" s="3"/>
      <c r="X980" s="3"/>
      <c r="Y980" s="3"/>
      <c r="Z980" s="3"/>
    </row>
    <row r="981" ht="14.25" customHeight="1">
      <c r="A981" s="3"/>
      <c r="B981" s="3"/>
      <c r="C981" s="3"/>
      <c r="D981" s="3"/>
      <c r="E981" s="3"/>
      <c r="F981" s="3"/>
      <c r="G981" s="3"/>
      <c r="H981" s="3"/>
      <c r="I981" s="55"/>
      <c r="J981" s="55"/>
      <c r="K981" s="55"/>
      <c r="L981" s="3"/>
      <c r="M981" s="3"/>
      <c r="N981" s="3"/>
      <c r="O981" s="3"/>
      <c r="P981" s="3"/>
      <c r="Q981" s="3"/>
      <c r="R981" s="3"/>
      <c r="S981" s="3"/>
      <c r="T981" s="3"/>
      <c r="U981" s="3"/>
      <c r="V981" s="3"/>
      <c r="W981" s="3"/>
      <c r="X981" s="3"/>
      <c r="Y981" s="3"/>
      <c r="Z981" s="3"/>
    </row>
    <row r="982" ht="14.25" customHeight="1">
      <c r="A982" s="3"/>
      <c r="B982" s="3"/>
      <c r="C982" s="3"/>
      <c r="D982" s="3"/>
      <c r="E982" s="3"/>
      <c r="F982" s="3"/>
      <c r="G982" s="3"/>
      <c r="H982" s="3"/>
      <c r="I982" s="55"/>
      <c r="J982" s="55"/>
      <c r="K982" s="55"/>
      <c r="L982" s="3"/>
      <c r="M982" s="3"/>
      <c r="N982" s="3"/>
      <c r="O982" s="3"/>
      <c r="P982" s="3"/>
      <c r="Q982" s="3"/>
      <c r="R982" s="3"/>
      <c r="S982" s="3"/>
      <c r="T982" s="3"/>
      <c r="U982" s="3"/>
      <c r="V982" s="3"/>
      <c r="W982" s="3"/>
      <c r="X982" s="3"/>
      <c r="Y982" s="3"/>
      <c r="Z982" s="3"/>
    </row>
    <row r="983" ht="14.25" customHeight="1">
      <c r="A983" s="3"/>
      <c r="B983" s="3"/>
      <c r="C983" s="3"/>
      <c r="D983" s="3"/>
      <c r="E983" s="3"/>
      <c r="F983" s="3"/>
      <c r="G983" s="3"/>
      <c r="H983" s="3"/>
      <c r="I983" s="55"/>
      <c r="J983" s="55"/>
      <c r="K983" s="55"/>
      <c r="L983" s="3"/>
      <c r="M983" s="3"/>
      <c r="N983" s="3"/>
      <c r="O983" s="3"/>
      <c r="P983" s="3"/>
      <c r="Q983" s="3"/>
      <c r="R983" s="3"/>
      <c r="S983" s="3"/>
      <c r="T983" s="3"/>
      <c r="U983" s="3"/>
      <c r="V983" s="3"/>
      <c r="W983" s="3"/>
      <c r="X983" s="3"/>
      <c r="Y983" s="3"/>
      <c r="Z983" s="3"/>
    </row>
    <row r="984" ht="14.25" customHeight="1">
      <c r="A984" s="3"/>
      <c r="B984" s="3"/>
      <c r="C984" s="3"/>
      <c r="D984" s="3"/>
      <c r="E984" s="3"/>
      <c r="F984" s="3"/>
      <c r="G984" s="3"/>
      <c r="H984" s="3"/>
      <c r="I984" s="55"/>
      <c r="J984" s="55"/>
      <c r="K984" s="55"/>
      <c r="L984" s="3"/>
      <c r="M984" s="3"/>
      <c r="N984" s="3"/>
      <c r="O984" s="3"/>
      <c r="P984" s="3"/>
      <c r="Q984" s="3"/>
      <c r="R984" s="3"/>
      <c r="S984" s="3"/>
      <c r="T984" s="3"/>
      <c r="U984" s="3"/>
      <c r="V984" s="3"/>
      <c r="W984" s="3"/>
      <c r="X984" s="3"/>
      <c r="Y984" s="3"/>
      <c r="Z984" s="3"/>
    </row>
    <row r="985" ht="14.25" customHeight="1">
      <c r="A985" s="3"/>
      <c r="B985" s="3"/>
      <c r="C985" s="3"/>
      <c r="D985" s="3"/>
      <c r="E985" s="3"/>
      <c r="F985" s="3"/>
      <c r="G985" s="3"/>
      <c r="H985" s="3"/>
      <c r="I985" s="55"/>
      <c r="J985" s="55"/>
      <c r="K985" s="55"/>
      <c r="L985" s="3"/>
      <c r="M985" s="3"/>
      <c r="N985" s="3"/>
      <c r="O985" s="3"/>
      <c r="P985" s="3"/>
      <c r="Q985" s="3"/>
      <c r="R985" s="3"/>
      <c r="S985" s="3"/>
      <c r="T985" s="3"/>
      <c r="U985" s="3"/>
      <c r="V985" s="3"/>
      <c r="W985" s="3"/>
      <c r="X985" s="3"/>
      <c r="Y985" s="3"/>
      <c r="Z985" s="3"/>
    </row>
    <row r="986" ht="14.25" customHeight="1">
      <c r="A986" s="3"/>
      <c r="B986" s="3"/>
      <c r="C986" s="3"/>
      <c r="D986" s="3"/>
      <c r="E986" s="3"/>
      <c r="F986" s="3"/>
      <c r="G986" s="3"/>
      <c r="H986" s="3"/>
      <c r="I986" s="55"/>
      <c r="J986" s="55"/>
      <c r="K986" s="55"/>
      <c r="L986" s="3"/>
      <c r="M986" s="3"/>
      <c r="N986" s="3"/>
      <c r="O986" s="3"/>
      <c r="P986" s="3"/>
      <c r="Q986" s="3"/>
      <c r="R986" s="3"/>
      <c r="S986" s="3"/>
      <c r="T986" s="3"/>
      <c r="U986" s="3"/>
      <c r="V986" s="3"/>
      <c r="W986" s="3"/>
      <c r="X986" s="3"/>
      <c r="Y986" s="3"/>
      <c r="Z986" s="3"/>
    </row>
    <row r="987" ht="14.25" customHeight="1">
      <c r="A987" s="3"/>
      <c r="B987" s="3"/>
      <c r="C987" s="3"/>
      <c r="D987" s="3"/>
      <c r="E987" s="3"/>
      <c r="F987" s="3"/>
      <c r="G987" s="3"/>
      <c r="H987" s="3"/>
      <c r="I987" s="55"/>
      <c r="J987" s="55"/>
      <c r="K987" s="55"/>
      <c r="L987" s="3"/>
      <c r="M987" s="3"/>
      <c r="N987" s="3"/>
      <c r="O987" s="3"/>
      <c r="P987" s="3"/>
      <c r="Q987" s="3"/>
      <c r="R987" s="3"/>
      <c r="S987" s="3"/>
      <c r="T987" s="3"/>
      <c r="U987" s="3"/>
      <c r="V987" s="3"/>
      <c r="W987" s="3"/>
      <c r="X987" s="3"/>
      <c r="Y987" s="3"/>
      <c r="Z987" s="3"/>
    </row>
    <row r="988" ht="14.25" customHeight="1">
      <c r="A988" s="3"/>
      <c r="B988" s="3"/>
      <c r="C988" s="3"/>
      <c r="D988" s="3"/>
      <c r="E988" s="3"/>
      <c r="F988" s="3"/>
      <c r="G988" s="3"/>
      <c r="H988" s="3"/>
      <c r="I988" s="55"/>
      <c r="J988" s="55"/>
      <c r="K988" s="55"/>
      <c r="L988" s="3"/>
      <c r="M988" s="3"/>
      <c r="N988" s="3"/>
      <c r="O988" s="3"/>
      <c r="P988" s="3"/>
      <c r="Q988" s="3"/>
      <c r="R988" s="3"/>
      <c r="S988" s="3"/>
      <c r="T988" s="3"/>
      <c r="U988" s="3"/>
      <c r="V988" s="3"/>
      <c r="W988" s="3"/>
      <c r="X988" s="3"/>
      <c r="Y988" s="3"/>
      <c r="Z988" s="3"/>
    </row>
    <row r="989" ht="14.25" customHeight="1">
      <c r="A989" s="3"/>
      <c r="B989" s="3"/>
      <c r="C989" s="3"/>
      <c r="D989" s="3"/>
      <c r="E989" s="3"/>
      <c r="F989" s="3"/>
      <c r="G989" s="3"/>
      <c r="H989" s="3"/>
      <c r="I989" s="55"/>
      <c r="J989" s="55"/>
      <c r="K989" s="55"/>
      <c r="L989" s="3"/>
      <c r="M989" s="3"/>
      <c r="N989" s="3"/>
      <c r="O989" s="3"/>
      <c r="P989" s="3"/>
      <c r="Q989" s="3"/>
      <c r="R989" s="3"/>
      <c r="S989" s="3"/>
      <c r="T989" s="3"/>
      <c r="U989" s="3"/>
      <c r="V989" s="3"/>
      <c r="W989" s="3"/>
      <c r="X989" s="3"/>
      <c r="Y989" s="3"/>
      <c r="Z989" s="3"/>
    </row>
    <row r="990" ht="14.25" customHeight="1">
      <c r="A990" s="3"/>
      <c r="B990" s="3"/>
      <c r="C990" s="3"/>
      <c r="D990" s="3"/>
      <c r="E990" s="3"/>
      <c r="F990" s="3"/>
      <c r="G990" s="3"/>
      <c r="H990" s="3"/>
      <c r="I990" s="55"/>
      <c r="J990" s="55"/>
      <c r="K990" s="55"/>
      <c r="L990" s="3"/>
      <c r="M990" s="3"/>
      <c r="N990" s="3"/>
      <c r="O990" s="3"/>
      <c r="P990" s="3"/>
      <c r="Q990" s="3"/>
      <c r="R990" s="3"/>
      <c r="S990" s="3"/>
      <c r="T990" s="3"/>
      <c r="U990" s="3"/>
      <c r="V990" s="3"/>
      <c r="W990" s="3"/>
      <c r="X990" s="3"/>
      <c r="Y990" s="3"/>
      <c r="Z990" s="3"/>
    </row>
    <row r="991" ht="14.25" customHeight="1">
      <c r="A991" s="3"/>
      <c r="B991" s="3"/>
      <c r="C991" s="3"/>
      <c r="D991" s="3"/>
      <c r="E991" s="3"/>
      <c r="F991" s="3"/>
      <c r="G991" s="3"/>
      <c r="H991" s="3"/>
      <c r="I991" s="55"/>
      <c r="J991" s="55"/>
      <c r="K991" s="55"/>
      <c r="L991" s="3"/>
      <c r="M991" s="3"/>
      <c r="N991" s="3"/>
      <c r="O991" s="3"/>
      <c r="P991" s="3"/>
      <c r="Q991" s="3"/>
      <c r="R991" s="3"/>
      <c r="S991" s="3"/>
      <c r="T991" s="3"/>
      <c r="U991" s="3"/>
      <c r="V991" s="3"/>
      <c r="W991" s="3"/>
      <c r="X991" s="3"/>
      <c r="Y991" s="3"/>
      <c r="Z991" s="3"/>
    </row>
    <row r="992" ht="14.25" customHeight="1">
      <c r="A992" s="3"/>
      <c r="B992" s="3"/>
      <c r="C992" s="3"/>
      <c r="D992" s="3"/>
      <c r="E992" s="3"/>
      <c r="F992" s="3"/>
      <c r="G992" s="3"/>
      <c r="H992" s="3"/>
      <c r="I992" s="55"/>
      <c r="J992" s="55"/>
      <c r="K992" s="55"/>
      <c r="L992" s="3"/>
      <c r="M992" s="3"/>
      <c r="N992" s="3"/>
      <c r="O992" s="3"/>
      <c r="P992" s="3"/>
      <c r="Q992" s="3"/>
      <c r="R992" s="3"/>
      <c r="S992" s="3"/>
      <c r="T992" s="3"/>
      <c r="U992" s="3"/>
      <c r="V992" s="3"/>
      <c r="W992" s="3"/>
      <c r="X992" s="3"/>
      <c r="Y992" s="3"/>
      <c r="Z992" s="3"/>
    </row>
    <row r="993" ht="14.25" customHeight="1">
      <c r="A993" s="3"/>
      <c r="B993" s="3"/>
      <c r="C993" s="3"/>
      <c r="D993" s="3"/>
      <c r="E993" s="3"/>
      <c r="F993" s="3"/>
      <c r="G993" s="3"/>
      <c r="H993" s="3"/>
      <c r="I993" s="55"/>
      <c r="J993" s="55"/>
      <c r="K993" s="55"/>
      <c r="L993" s="3"/>
      <c r="M993" s="3"/>
      <c r="N993" s="3"/>
      <c r="O993" s="3"/>
      <c r="P993" s="3"/>
      <c r="Q993" s="3"/>
      <c r="R993" s="3"/>
      <c r="S993" s="3"/>
      <c r="T993" s="3"/>
      <c r="U993" s="3"/>
      <c r="V993" s="3"/>
      <c r="W993" s="3"/>
      <c r="X993" s="3"/>
      <c r="Y993" s="3"/>
      <c r="Z993" s="3"/>
    </row>
    <row r="994" ht="14.25" customHeight="1">
      <c r="A994" s="3"/>
      <c r="B994" s="3"/>
      <c r="C994" s="3"/>
      <c r="D994" s="3"/>
      <c r="E994" s="3"/>
      <c r="F994" s="3"/>
      <c r="G994" s="3"/>
      <c r="H994" s="3"/>
      <c r="I994" s="55"/>
      <c r="J994" s="55"/>
      <c r="K994" s="55"/>
      <c r="L994" s="3"/>
      <c r="M994" s="3"/>
      <c r="N994" s="3"/>
      <c r="O994" s="3"/>
      <c r="P994" s="3"/>
      <c r="Q994" s="3"/>
      <c r="R994" s="3"/>
      <c r="S994" s="3"/>
      <c r="T994" s="3"/>
      <c r="U994" s="3"/>
      <c r="V994" s="3"/>
      <c r="W994" s="3"/>
      <c r="X994" s="3"/>
      <c r="Y994" s="3"/>
      <c r="Z994" s="3"/>
    </row>
    <row r="995" ht="14.25" customHeight="1">
      <c r="A995" s="3"/>
      <c r="B995" s="3"/>
      <c r="C995" s="3"/>
      <c r="D995" s="3"/>
      <c r="E995" s="3"/>
      <c r="F995" s="3"/>
      <c r="G995" s="3"/>
      <c r="H995" s="3"/>
      <c r="I995" s="55"/>
      <c r="J995" s="55"/>
      <c r="K995" s="55"/>
      <c r="L995" s="3"/>
      <c r="M995" s="3"/>
      <c r="N995" s="3"/>
      <c r="O995" s="3"/>
      <c r="P995" s="3"/>
      <c r="Q995" s="3"/>
      <c r="R995" s="3"/>
      <c r="S995" s="3"/>
      <c r="T995" s="3"/>
      <c r="U995" s="3"/>
      <c r="V995" s="3"/>
      <c r="W995" s="3"/>
      <c r="X995" s="3"/>
      <c r="Y995" s="3"/>
      <c r="Z995" s="3"/>
    </row>
    <row r="996" ht="14.25" customHeight="1">
      <c r="A996" s="3"/>
      <c r="B996" s="3"/>
      <c r="C996" s="3"/>
      <c r="D996" s="3"/>
      <c r="E996" s="3"/>
      <c r="F996" s="3"/>
      <c r="G996" s="3"/>
      <c r="H996" s="3"/>
      <c r="I996" s="55"/>
      <c r="J996" s="55"/>
      <c r="K996" s="55"/>
      <c r="L996" s="3"/>
      <c r="M996" s="3"/>
      <c r="N996" s="3"/>
      <c r="O996" s="3"/>
      <c r="P996" s="3"/>
      <c r="Q996" s="3"/>
      <c r="R996" s="3"/>
      <c r="S996" s="3"/>
      <c r="T996" s="3"/>
      <c r="U996" s="3"/>
      <c r="V996" s="3"/>
      <c r="W996" s="3"/>
      <c r="X996" s="3"/>
      <c r="Y996" s="3"/>
      <c r="Z996" s="3"/>
    </row>
    <row r="997" ht="14.25" customHeight="1">
      <c r="A997" s="3"/>
      <c r="B997" s="3"/>
      <c r="C997" s="3"/>
      <c r="D997" s="3"/>
      <c r="E997" s="3"/>
      <c r="F997" s="3"/>
      <c r="G997" s="3"/>
      <c r="H997" s="3"/>
      <c r="I997" s="55"/>
      <c r="J997" s="55"/>
      <c r="K997" s="55"/>
      <c r="L997" s="3"/>
      <c r="M997" s="3"/>
      <c r="N997" s="3"/>
      <c r="O997" s="3"/>
      <c r="P997" s="3"/>
      <c r="Q997" s="3"/>
      <c r="R997" s="3"/>
      <c r="S997" s="3"/>
      <c r="T997" s="3"/>
      <c r="U997" s="3"/>
      <c r="V997" s="3"/>
      <c r="W997" s="3"/>
      <c r="X997" s="3"/>
      <c r="Y997" s="3"/>
      <c r="Z997" s="3"/>
    </row>
    <row r="998" ht="14.25" customHeight="1">
      <c r="A998" s="3"/>
      <c r="B998" s="3"/>
      <c r="C998" s="3"/>
      <c r="D998" s="3"/>
      <c r="E998" s="3"/>
      <c r="F998" s="3"/>
      <c r="G998" s="3"/>
      <c r="H998" s="3"/>
      <c r="I998" s="55"/>
      <c r="J998" s="55"/>
      <c r="K998" s="55"/>
      <c r="L998" s="3"/>
      <c r="M998" s="3"/>
      <c r="N998" s="3"/>
      <c r="O998" s="3"/>
      <c r="P998" s="3"/>
      <c r="Q998" s="3"/>
      <c r="R998" s="3"/>
      <c r="S998" s="3"/>
      <c r="T998" s="3"/>
      <c r="U998" s="3"/>
      <c r="V998" s="3"/>
      <c r="W998" s="3"/>
      <c r="X998" s="3"/>
      <c r="Y998" s="3"/>
      <c r="Z998" s="3"/>
    </row>
    <row r="999" ht="14.25" customHeight="1">
      <c r="A999" s="3"/>
      <c r="B999" s="3"/>
      <c r="C999" s="3"/>
      <c r="D999" s="3"/>
      <c r="E999" s="3"/>
      <c r="F999" s="3"/>
      <c r="G999" s="3"/>
      <c r="H999" s="3"/>
      <c r="I999" s="55"/>
      <c r="J999" s="55"/>
      <c r="K999" s="55"/>
      <c r="L999" s="3"/>
      <c r="M999" s="3"/>
      <c r="N999" s="3"/>
      <c r="O999" s="3"/>
      <c r="P999" s="3"/>
      <c r="Q999" s="3"/>
      <c r="R999" s="3"/>
      <c r="S999" s="3"/>
      <c r="T999" s="3"/>
      <c r="U999" s="3"/>
      <c r="V999" s="3"/>
      <c r="W999" s="3"/>
      <c r="X999" s="3"/>
      <c r="Y999" s="3"/>
      <c r="Z999" s="3"/>
    </row>
    <row r="1000" ht="14.25" customHeight="1">
      <c r="A1000" s="3"/>
      <c r="B1000" s="3"/>
      <c r="C1000" s="3"/>
      <c r="D1000" s="3"/>
      <c r="E1000" s="3"/>
      <c r="F1000" s="3"/>
      <c r="G1000" s="3"/>
      <c r="H1000" s="3"/>
      <c r="I1000" s="55"/>
      <c r="J1000" s="55"/>
      <c r="K1000" s="55"/>
      <c r="L1000" s="3"/>
      <c r="M1000" s="3"/>
      <c r="N1000" s="3"/>
      <c r="O1000" s="3"/>
      <c r="P1000" s="3"/>
      <c r="Q1000" s="3"/>
      <c r="R1000" s="3"/>
      <c r="S1000" s="3"/>
      <c r="T1000" s="3"/>
      <c r="U1000" s="3"/>
      <c r="V1000" s="3"/>
      <c r="W1000" s="3"/>
      <c r="X1000" s="3"/>
      <c r="Y1000" s="3"/>
      <c r="Z1000" s="3"/>
    </row>
  </sheetData>
  <mergeCells count="289">
    <mergeCell ref="F4:I4"/>
    <mergeCell ref="F5:I5"/>
    <mergeCell ref="E6:I6"/>
    <mergeCell ref="G7:I7"/>
    <mergeCell ref="G8:I8"/>
    <mergeCell ref="G9:I9"/>
    <mergeCell ref="E11:F11"/>
    <mergeCell ref="E12:F12"/>
    <mergeCell ref="H12:I12"/>
    <mergeCell ref="H14:I14"/>
    <mergeCell ref="E16:F16"/>
    <mergeCell ref="E17:F17"/>
    <mergeCell ref="E18:F18"/>
    <mergeCell ref="E19:F19"/>
    <mergeCell ref="E20:F20"/>
    <mergeCell ref="E21:F21"/>
    <mergeCell ref="E22:F22"/>
    <mergeCell ref="E23:F23"/>
    <mergeCell ref="E24:F24"/>
    <mergeCell ref="E25:F25"/>
    <mergeCell ref="E26:F26"/>
    <mergeCell ref="E27:F27"/>
    <mergeCell ref="E28:F28"/>
    <mergeCell ref="E29:F29"/>
    <mergeCell ref="E30:F30"/>
    <mergeCell ref="E31:F31"/>
    <mergeCell ref="E32:F32"/>
    <mergeCell ref="E33:F33"/>
    <mergeCell ref="E34:F34"/>
    <mergeCell ref="E35:F35"/>
    <mergeCell ref="E36:F36"/>
    <mergeCell ref="E37:F37"/>
    <mergeCell ref="E38:F38"/>
    <mergeCell ref="E39:F39"/>
    <mergeCell ref="E40:F40"/>
    <mergeCell ref="E41:F41"/>
    <mergeCell ref="E42:F42"/>
    <mergeCell ref="E43:F43"/>
    <mergeCell ref="E44:F44"/>
    <mergeCell ref="E45:F45"/>
    <mergeCell ref="E46:F46"/>
    <mergeCell ref="E47:F47"/>
    <mergeCell ref="E48:F48"/>
    <mergeCell ref="E49:F49"/>
    <mergeCell ref="E50:F50"/>
    <mergeCell ref="E51:F51"/>
    <mergeCell ref="E52:F52"/>
    <mergeCell ref="E53:F53"/>
    <mergeCell ref="E54:F54"/>
    <mergeCell ref="E55:F55"/>
    <mergeCell ref="E56:F56"/>
    <mergeCell ref="E57:F57"/>
    <mergeCell ref="E58:F58"/>
    <mergeCell ref="E59:F59"/>
    <mergeCell ref="E60:F60"/>
    <mergeCell ref="E61:F61"/>
    <mergeCell ref="E62:F62"/>
    <mergeCell ref="E63:F63"/>
    <mergeCell ref="E64:F64"/>
    <mergeCell ref="E65:F65"/>
    <mergeCell ref="E66:F66"/>
    <mergeCell ref="E67:F67"/>
    <mergeCell ref="E68:F68"/>
    <mergeCell ref="E69:F69"/>
    <mergeCell ref="E70:F70"/>
    <mergeCell ref="E71:F71"/>
    <mergeCell ref="E72:F72"/>
    <mergeCell ref="E73:F73"/>
    <mergeCell ref="E74:F74"/>
    <mergeCell ref="E75:F75"/>
    <mergeCell ref="E76:F76"/>
    <mergeCell ref="E77:F77"/>
    <mergeCell ref="E78:F78"/>
    <mergeCell ref="E79:F79"/>
    <mergeCell ref="E80:F80"/>
    <mergeCell ref="E81:F81"/>
    <mergeCell ref="E82:F82"/>
    <mergeCell ref="E83:F83"/>
    <mergeCell ref="E84:F84"/>
    <mergeCell ref="E85:F85"/>
    <mergeCell ref="E86:F86"/>
    <mergeCell ref="E87:F87"/>
    <mergeCell ref="E88:F88"/>
    <mergeCell ref="E89:F89"/>
    <mergeCell ref="E90:F90"/>
    <mergeCell ref="E91:F91"/>
    <mergeCell ref="E92:F92"/>
    <mergeCell ref="E93:F93"/>
    <mergeCell ref="E94:F94"/>
    <mergeCell ref="E95:F95"/>
    <mergeCell ref="E96:F96"/>
    <mergeCell ref="E97:F97"/>
    <mergeCell ref="E98:F98"/>
    <mergeCell ref="E99:F99"/>
    <mergeCell ref="E100:F100"/>
    <mergeCell ref="E101:F101"/>
    <mergeCell ref="E102:F102"/>
    <mergeCell ref="E103:F103"/>
    <mergeCell ref="E104:F104"/>
    <mergeCell ref="E105:F105"/>
    <mergeCell ref="E106:F106"/>
    <mergeCell ref="E107:F107"/>
    <mergeCell ref="E108:F108"/>
    <mergeCell ref="E109:F109"/>
    <mergeCell ref="E110:F110"/>
    <mergeCell ref="E111:F111"/>
    <mergeCell ref="E112:F112"/>
    <mergeCell ref="E113:F113"/>
    <mergeCell ref="E114:F114"/>
    <mergeCell ref="E115:F115"/>
    <mergeCell ref="E116:F116"/>
    <mergeCell ref="E117:F117"/>
    <mergeCell ref="E118:F118"/>
    <mergeCell ref="E119:F119"/>
    <mergeCell ref="E120:F120"/>
    <mergeCell ref="E121:F121"/>
    <mergeCell ref="E122:F122"/>
    <mergeCell ref="E123:F123"/>
    <mergeCell ref="E124:F124"/>
    <mergeCell ref="E125:F125"/>
    <mergeCell ref="E126:F126"/>
    <mergeCell ref="E127:F127"/>
    <mergeCell ref="E128:F128"/>
    <mergeCell ref="E129:F129"/>
    <mergeCell ref="E130:F130"/>
    <mergeCell ref="E131:F131"/>
    <mergeCell ref="E132:F132"/>
    <mergeCell ref="E133:F133"/>
    <mergeCell ref="E134:F134"/>
    <mergeCell ref="E135:F135"/>
    <mergeCell ref="E136:F136"/>
    <mergeCell ref="E137:F137"/>
    <mergeCell ref="E138:F138"/>
    <mergeCell ref="E139:F139"/>
    <mergeCell ref="E140:F140"/>
    <mergeCell ref="E141:F141"/>
    <mergeCell ref="E142:F142"/>
    <mergeCell ref="E143:F143"/>
    <mergeCell ref="E144:F144"/>
    <mergeCell ref="E145:F145"/>
    <mergeCell ref="E146:F146"/>
    <mergeCell ref="E147:F147"/>
    <mergeCell ref="E148:F148"/>
    <mergeCell ref="E149:F149"/>
    <mergeCell ref="E150:F150"/>
    <mergeCell ref="E151:F151"/>
    <mergeCell ref="E152:F152"/>
    <mergeCell ref="E153:F153"/>
    <mergeCell ref="E154:F154"/>
    <mergeCell ref="E155:F155"/>
    <mergeCell ref="E156:F156"/>
    <mergeCell ref="E157:F157"/>
    <mergeCell ref="E158:F158"/>
    <mergeCell ref="E159:F159"/>
    <mergeCell ref="E160:F160"/>
    <mergeCell ref="E161:F161"/>
    <mergeCell ref="E162:F162"/>
    <mergeCell ref="E163:F163"/>
    <mergeCell ref="E164:F164"/>
    <mergeCell ref="E165:F165"/>
    <mergeCell ref="E166:F166"/>
    <mergeCell ref="E167:F167"/>
    <mergeCell ref="E168:F168"/>
    <mergeCell ref="E169:F169"/>
    <mergeCell ref="E170:F170"/>
    <mergeCell ref="E171:F171"/>
    <mergeCell ref="E172:F172"/>
    <mergeCell ref="E173:F173"/>
    <mergeCell ref="E174:F174"/>
    <mergeCell ref="E175:F175"/>
    <mergeCell ref="E176:F176"/>
    <mergeCell ref="E177:F177"/>
    <mergeCell ref="E178:F178"/>
    <mergeCell ref="E179:F179"/>
    <mergeCell ref="E180:F180"/>
    <mergeCell ref="E181:F181"/>
    <mergeCell ref="E182:F182"/>
    <mergeCell ref="E183:F183"/>
    <mergeCell ref="E184:F184"/>
    <mergeCell ref="E185:F185"/>
    <mergeCell ref="E186:F186"/>
    <mergeCell ref="E187:F187"/>
    <mergeCell ref="E188:F188"/>
    <mergeCell ref="E189:F189"/>
    <mergeCell ref="E190:F190"/>
    <mergeCell ref="E191:F191"/>
    <mergeCell ref="E192:F192"/>
    <mergeCell ref="E193:F193"/>
    <mergeCell ref="E194:F194"/>
    <mergeCell ref="E195:F195"/>
    <mergeCell ref="E196:F196"/>
    <mergeCell ref="E197:F197"/>
    <mergeCell ref="E198:F198"/>
    <mergeCell ref="E199:F199"/>
    <mergeCell ref="E200:F200"/>
    <mergeCell ref="E201:F201"/>
    <mergeCell ref="E251:F251"/>
    <mergeCell ref="E252:F252"/>
    <mergeCell ref="E253:F253"/>
    <mergeCell ref="E254:F254"/>
    <mergeCell ref="E255:F255"/>
    <mergeCell ref="E256:F256"/>
    <mergeCell ref="E257:F257"/>
    <mergeCell ref="E258:F258"/>
    <mergeCell ref="E259:F259"/>
    <mergeCell ref="E260:F260"/>
    <mergeCell ref="E261:F261"/>
    <mergeCell ref="E262:F262"/>
    <mergeCell ref="E263:F263"/>
    <mergeCell ref="E264:F264"/>
    <mergeCell ref="E265:F265"/>
    <mergeCell ref="E266:F266"/>
    <mergeCell ref="E267:F267"/>
    <mergeCell ref="E268:F268"/>
    <mergeCell ref="E269:F269"/>
    <mergeCell ref="E270:F270"/>
    <mergeCell ref="E271:F271"/>
    <mergeCell ref="E272:F272"/>
    <mergeCell ref="E273:F273"/>
    <mergeCell ref="E274:F274"/>
    <mergeCell ref="E275:F275"/>
    <mergeCell ref="E276:F276"/>
    <mergeCell ref="E277:F277"/>
    <mergeCell ref="E278:F278"/>
    <mergeCell ref="E279:F279"/>
    <mergeCell ref="E280:F280"/>
    <mergeCell ref="E281:F281"/>
    <mergeCell ref="E282:F282"/>
    <mergeCell ref="E283:F283"/>
    <mergeCell ref="E284:F284"/>
    <mergeCell ref="E285:F285"/>
    <mergeCell ref="E293:F293"/>
    <mergeCell ref="A294:K294"/>
    <mergeCell ref="E286:F286"/>
    <mergeCell ref="E287:F287"/>
    <mergeCell ref="E288:F288"/>
    <mergeCell ref="E289:F289"/>
    <mergeCell ref="E290:F290"/>
    <mergeCell ref="E291:F291"/>
    <mergeCell ref="E292:F292"/>
    <mergeCell ref="E202:F202"/>
    <mergeCell ref="E203:F203"/>
    <mergeCell ref="E204:F204"/>
    <mergeCell ref="E205:F205"/>
    <mergeCell ref="E206:F206"/>
    <mergeCell ref="E207:F207"/>
    <mergeCell ref="E208:F208"/>
    <mergeCell ref="E209:F209"/>
    <mergeCell ref="E210:F210"/>
    <mergeCell ref="E211:F211"/>
    <mergeCell ref="E212:F212"/>
    <mergeCell ref="E213:F213"/>
    <mergeCell ref="E214:F214"/>
    <mergeCell ref="E215:F215"/>
    <mergeCell ref="E216:F216"/>
    <mergeCell ref="E217:F217"/>
    <mergeCell ref="E218:F218"/>
    <mergeCell ref="E219:F219"/>
    <mergeCell ref="E220:F220"/>
    <mergeCell ref="E221:F221"/>
    <mergeCell ref="E222:F222"/>
    <mergeCell ref="E223:F223"/>
    <mergeCell ref="E224:F224"/>
    <mergeCell ref="E225:F225"/>
    <mergeCell ref="E226:F226"/>
    <mergeCell ref="E227:F227"/>
    <mergeCell ref="E228:F228"/>
    <mergeCell ref="E229:F229"/>
    <mergeCell ref="E230:F230"/>
    <mergeCell ref="E231:F231"/>
    <mergeCell ref="E232:F232"/>
    <mergeCell ref="E233:F233"/>
    <mergeCell ref="E234:F234"/>
    <mergeCell ref="E235:F235"/>
    <mergeCell ref="E236:F236"/>
    <mergeCell ref="E237:F237"/>
    <mergeCell ref="E238:F238"/>
    <mergeCell ref="E239:F239"/>
    <mergeCell ref="E240:F240"/>
    <mergeCell ref="E241:F241"/>
    <mergeCell ref="E242:F242"/>
    <mergeCell ref="E243:F243"/>
    <mergeCell ref="E244:F244"/>
    <mergeCell ref="E245:F245"/>
    <mergeCell ref="E246:F246"/>
    <mergeCell ref="E247:F247"/>
    <mergeCell ref="E248:F248"/>
    <mergeCell ref="E249:F249"/>
    <mergeCell ref="E250:F250"/>
  </mergeCells>
  <printOptions horizontalCentered="1"/>
  <pageMargins bottom="0.75" footer="0.0" header="0.0" left="0.25" right="0.25" top="0.75"/>
  <pageSetup fitToHeight="0" orientation="portrait"/>
  <headerFooter>
    <oddFooter>&amp;C&amp;P/</oddFooter>
  </headerFooter>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fitToPage="1"/>
  </sheetPr>
  <sheetViews>
    <sheetView workbookViewId="0"/>
  </sheetViews>
  <sheetFormatPr customHeight="1" defaultColWidth="12.63" defaultRowHeight="15.0"/>
  <cols>
    <col customWidth="1" min="1" max="1" width="7.38"/>
    <col customWidth="1" min="2" max="2" width="8.38"/>
    <col customWidth="1" min="3" max="3" width="16.38"/>
    <col customWidth="1" min="4" max="4" width="28.63"/>
    <col customWidth="1" min="5" max="5" width="22.38"/>
    <col customWidth="1" min="6" max="6" width="13.5"/>
    <col customWidth="1" min="7" max="7" width="8.5"/>
    <col customWidth="1" min="8" max="8" width="12.5"/>
    <col customWidth="1" hidden="1" min="9" max="9" width="9.63"/>
    <col customWidth="1" min="10" max="10" width="10.63"/>
    <col customWidth="1" min="11" max="11" width="1.38"/>
    <col customWidth="1" min="12" max="12" width="11.0"/>
    <col customWidth="1" hidden="1" min="13" max="14" width="11.5"/>
    <col customWidth="1" min="15" max="15" width="17.38"/>
    <col customWidth="1" min="16" max="26" width="11.5"/>
  </cols>
  <sheetData>
    <row r="1" ht="45.0" customHeight="1">
      <c r="A1" s="1"/>
      <c r="B1" s="2"/>
      <c r="C1" s="2"/>
      <c r="D1" s="2"/>
      <c r="E1" s="2"/>
      <c r="F1" s="2"/>
      <c r="G1" s="2"/>
      <c r="H1" s="2"/>
      <c r="I1" s="2"/>
      <c r="J1" s="2"/>
      <c r="K1" s="3"/>
      <c r="L1" s="3"/>
      <c r="M1" s="3"/>
      <c r="N1" s="3"/>
      <c r="O1" s="3"/>
      <c r="P1" s="3"/>
      <c r="Q1" s="3"/>
      <c r="R1" s="3"/>
      <c r="S1" s="3"/>
      <c r="T1" s="3"/>
      <c r="U1" s="3"/>
      <c r="V1" s="3"/>
      <c r="W1" s="3"/>
      <c r="X1" s="3"/>
      <c r="Y1" s="3"/>
      <c r="Z1" s="3"/>
    </row>
    <row r="2" ht="6.75" customHeight="1">
      <c r="A2" s="4"/>
      <c r="B2" s="4"/>
      <c r="C2" s="4"/>
      <c r="D2" s="4"/>
      <c r="E2" s="4"/>
      <c r="F2" s="4"/>
      <c r="G2" s="4"/>
      <c r="H2" s="4"/>
      <c r="I2" s="4"/>
      <c r="J2" s="4"/>
      <c r="K2" s="4"/>
      <c r="L2" s="4"/>
      <c r="M2" s="3"/>
      <c r="N2" s="3"/>
      <c r="O2" s="3"/>
      <c r="P2" s="3"/>
      <c r="Q2" s="3"/>
      <c r="R2" s="3"/>
      <c r="S2" s="3"/>
      <c r="T2" s="3"/>
      <c r="U2" s="3"/>
      <c r="V2" s="3"/>
      <c r="W2" s="3"/>
      <c r="X2" s="3"/>
      <c r="Y2" s="3"/>
      <c r="Z2" s="3"/>
    </row>
    <row r="3" ht="15.0" customHeight="1">
      <c r="A3" s="5"/>
      <c r="B3" s="5"/>
      <c r="C3" s="5"/>
      <c r="D3" s="5"/>
      <c r="E3" s="5"/>
      <c r="F3" s="5"/>
      <c r="G3" s="5"/>
      <c r="H3" s="5"/>
      <c r="I3" s="5"/>
      <c r="J3" s="5"/>
      <c r="K3" s="3"/>
      <c r="L3" s="3"/>
      <c r="M3" s="3"/>
      <c r="N3" s="3"/>
      <c r="O3" s="3"/>
      <c r="P3" s="3"/>
      <c r="Q3" s="3"/>
      <c r="R3" s="3"/>
      <c r="S3" s="3"/>
      <c r="T3" s="3"/>
      <c r="U3" s="3"/>
      <c r="V3" s="3"/>
      <c r="W3" s="3"/>
      <c r="X3" s="3"/>
      <c r="Y3" s="3"/>
      <c r="Z3" s="3"/>
    </row>
    <row r="4" ht="22.5" customHeight="1">
      <c r="A4" s="6"/>
      <c r="B4" s="6"/>
      <c r="C4" s="6"/>
      <c r="D4" s="6"/>
      <c r="E4" s="105"/>
      <c r="F4" s="61"/>
      <c r="G4" s="50"/>
      <c r="H4" s="50"/>
      <c r="I4" s="50"/>
      <c r="J4" s="22"/>
      <c r="K4" s="3"/>
      <c r="L4" s="8"/>
      <c r="M4" s="3"/>
      <c r="N4" s="3"/>
      <c r="O4" s="3"/>
      <c r="P4" s="3"/>
      <c r="Q4" s="3"/>
      <c r="R4" s="3"/>
      <c r="S4" s="3"/>
      <c r="T4" s="3"/>
      <c r="U4" s="3"/>
      <c r="V4" s="3"/>
      <c r="W4" s="3"/>
      <c r="X4" s="3"/>
      <c r="Y4" s="3"/>
      <c r="Z4" s="3"/>
    </row>
    <row r="5" ht="18.0" customHeight="1">
      <c r="A5" s="9"/>
      <c r="B5" s="10"/>
      <c r="C5" s="11"/>
      <c r="D5" s="12"/>
      <c r="E5" s="106"/>
      <c r="F5" s="64"/>
      <c r="G5" s="50"/>
      <c r="H5" s="50"/>
      <c r="I5" s="50"/>
      <c r="J5" s="22"/>
      <c r="K5" s="3"/>
      <c r="L5" s="10"/>
      <c r="M5" s="3"/>
      <c r="N5" s="3"/>
      <c r="O5" s="3"/>
      <c r="P5" s="3"/>
      <c r="Q5" s="3"/>
      <c r="R5" s="3"/>
      <c r="S5" s="3"/>
      <c r="T5" s="3"/>
      <c r="U5" s="3"/>
      <c r="V5" s="3"/>
      <c r="W5" s="3"/>
      <c r="X5" s="3"/>
      <c r="Y5" s="3"/>
      <c r="Z5" s="3"/>
    </row>
    <row r="6" ht="21.0" customHeight="1">
      <c r="A6" s="3"/>
      <c r="B6" s="3"/>
      <c r="C6" s="3"/>
      <c r="D6" s="3"/>
      <c r="E6" s="14"/>
      <c r="K6" s="3"/>
      <c r="L6" s="3"/>
      <c r="M6" s="3"/>
      <c r="N6" s="3"/>
      <c r="O6" s="3"/>
      <c r="P6" s="3"/>
      <c r="Q6" s="3"/>
      <c r="R6" s="3"/>
      <c r="S6" s="3"/>
      <c r="T6" s="3"/>
      <c r="U6" s="3"/>
      <c r="V6" s="3"/>
      <c r="W6" s="3"/>
      <c r="X6" s="3"/>
      <c r="Y6" s="3"/>
      <c r="Z6" s="3"/>
    </row>
    <row r="7" ht="18.75" customHeight="1">
      <c r="A7" s="3"/>
      <c r="B7" s="3"/>
      <c r="C7" s="3"/>
      <c r="D7" s="3"/>
      <c r="E7" s="105"/>
      <c r="F7" s="105"/>
      <c r="G7" s="66"/>
      <c r="H7" s="50"/>
      <c r="I7" s="50"/>
      <c r="J7" s="22"/>
      <c r="K7" s="3"/>
      <c r="L7" s="3"/>
      <c r="M7" s="3"/>
      <c r="N7" s="3"/>
      <c r="O7" s="3"/>
      <c r="P7" s="3"/>
      <c r="Q7" s="3"/>
      <c r="R7" s="3"/>
      <c r="S7" s="3"/>
      <c r="T7" s="3"/>
      <c r="U7" s="3"/>
      <c r="V7" s="3"/>
      <c r="W7" s="3"/>
      <c r="X7" s="3"/>
      <c r="Y7" s="3"/>
      <c r="Z7" s="3"/>
    </row>
    <row r="8" ht="14.25" customHeight="1">
      <c r="A8" s="3"/>
      <c r="B8" s="3"/>
      <c r="C8" s="3"/>
      <c r="D8" s="3"/>
      <c r="E8" s="107"/>
      <c r="F8" s="108"/>
      <c r="G8" s="69"/>
      <c r="H8" s="50"/>
      <c r="I8" s="50"/>
      <c r="J8" s="22"/>
      <c r="K8" s="3"/>
      <c r="L8" s="3"/>
      <c r="M8" s="3"/>
      <c r="N8" s="3"/>
      <c r="O8" s="3"/>
      <c r="P8" s="3"/>
      <c r="Q8" s="3"/>
      <c r="R8" s="3"/>
      <c r="S8" s="3"/>
      <c r="T8" s="3"/>
      <c r="U8" s="3"/>
      <c r="V8" s="3"/>
      <c r="W8" s="3"/>
      <c r="X8" s="3"/>
      <c r="Y8" s="3"/>
      <c r="Z8" s="3"/>
    </row>
    <row r="9" ht="18.75" customHeight="1">
      <c r="A9" s="3"/>
      <c r="B9" s="3"/>
      <c r="C9" s="3"/>
      <c r="D9" s="3"/>
      <c r="E9" s="108"/>
      <c r="F9" s="108"/>
      <c r="G9" s="70"/>
      <c r="H9" s="50"/>
      <c r="I9" s="50"/>
      <c r="J9" s="22"/>
      <c r="K9" s="3"/>
      <c r="L9" s="18"/>
      <c r="M9" s="3"/>
      <c r="N9" s="3"/>
      <c r="O9" s="3"/>
      <c r="P9" s="3"/>
      <c r="Q9" s="3"/>
      <c r="R9" s="3"/>
      <c r="S9" s="3"/>
      <c r="T9" s="3"/>
      <c r="U9" s="3"/>
      <c r="V9" s="3"/>
      <c r="W9" s="3"/>
      <c r="X9" s="3"/>
      <c r="Y9" s="3"/>
      <c r="Z9" s="3"/>
    </row>
    <row r="10" ht="18.0" customHeight="1">
      <c r="A10" s="3"/>
      <c r="B10" s="3"/>
      <c r="C10" s="3"/>
      <c r="D10" s="3"/>
      <c r="E10" s="3"/>
      <c r="F10" s="3"/>
      <c r="G10" s="3"/>
      <c r="H10" s="3"/>
      <c r="I10" s="3"/>
      <c r="J10" s="19"/>
      <c r="K10" s="3"/>
      <c r="L10" s="3"/>
      <c r="M10" s="3"/>
      <c r="N10" s="3"/>
      <c r="O10" s="3"/>
      <c r="P10" s="3"/>
      <c r="Q10" s="3"/>
      <c r="R10" s="3"/>
      <c r="S10" s="3"/>
      <c r="T10" s="3"/>
      <c r="U10" s="3"/>
      <c r="V10" s="3"/>
      <c r="W10" s="3"/>
      <c r="X10" s="3"/>
      <c r="Y10" s="3"/>
      <c r="Z10" s="3"/>
    </row>
    <row r="11" ht="15.0" customHeight="1">
      <c r="A11" s="20"/>
      <c r="B11" s="20"/>
      <c r="C11" s="20"/>
      <c r="D11" s="20"/>
      <c r="E11" s="109"/>
      <c r="F11" s="22"/>
      <c r="G11" s="10"/>
      <c r="H11" s="3"/>
      <c r="I11" s="3"/>
      <c r="J11" s="3"/>
      <c r="K11" s="3"/>
      <c r="L11" s="3"/>
      <c r="M11" s="3"/>
      <c r="N11" s="3"/>
      <c r="O11" s="3"/>
      <c r="P11" s="3"/>
      <c r="Q11" s="3"/>
      <c r="R11" s="3"/>
      <c r="S11" s="3"/>
      <c r="T11" s="3"/>
      <c r="U11" s="3"/>
      <c r="V11" s="3"/>
      <c r="W11" s="3"/>
      <c r="X11" s="3"/>
      <c r="Y11" s="3"/>
      <c r="Z11" s="3"/>
    </row>
    <row r="12" ht="1.5" customHeight="1">
      <c r="A12" s="20"/>
      <c r="B12" s="20"/>
      <c r="C12" s="20"/>
      <c r="D12" s="20"/>
      <c r="E12" s="109"/>
      <c r="F12" s="22"/>
      <c r="G12" s="74"/>
      <c r="H12" s="21"/>
      <c r="I12" s="50"/>
      <c r="J12" s="22"/>
      <c r="K12" s="23"/>
      <c r="L12" s="23"/>
      <c r="M12" s="23"/>
      <c r="N12" s="23"/>
      <c r="O12" s="23"/>
      <c r="P12" s="23"/>
      <c r="Q12" s="23"/>
      <c r="R12" s="23"/>
      <c r="S12" s="23"/>
      <c r="T12" s="23"/>
      <c r="U12" s="23"/>
      <c r="V12" s="23"/>
      <c r="W12" s="23"/>
      <c r="X12" s="23"/>
      <c r="Y12" s="23"/>
      <c r="Z12" s="23"/>
    </row>
    <row r="13" ht="7.5" hidden="1" customHeight="1">
      <c r="A13" s="20"/>
      <c r="B13" s="20"/>
      <c r="C13" s="20"/>
      <c r="D13" s="20"/>
      <c r="E13" s="6"/>
      <c r="F13" s="6"/>
      <c r="G13" s="6"/>
      <c r="H13" s="6"/>
      <c r="I13" s="6"/>
      <c r="J13" s="6"/>
      <c r="K13" s="3"/>
      <c r="L13" s="3"/>
      <c r="M13" s="3"/>
      <c r="N13" s="3"/>
      <c r="O13" s="3"/>
      <c r="P13" s="3"/>
      <c r="Q13" s="3"/>
      <c r="R13" s="3"/>
      <c r="S13" s="3"/>
      <c r="T13" s="3"/>
      <c r="U13" s="3"/>
      <c r="V13" s="3"/>
      <c r="W13" s="3"/>
      <c r="X13" s="3"/>
      <c r="Y13" s="3"/>
      <c r="Z13" s="3"/>
    </row>
    <row r="14" ht="21.75" hidden="1" customHeight="1">
      <c r="A14" s="20"/>
      <c r="B14" s="20"/>
      <c r="C14" s="20"/>
      <c r="D14" s="20"/>
      <c r="E14" s="110"/>
      <c r="F14" s="111"/>
      <c r="G14" s="79"/>
      <c r="H14" s="24"/>
      <c r="I14" s="50"/>
      <c r="J14" s="22"/>
      <c r="K14" s="3"/>
      <c r="L14" s="3"/>
      <c r="M14" s="3"/>
      <c r="N14" s="3"/>
      <c r="O14" s="3"/>
      <c r="P14" s="3"/>
      <c r="Q14" s="3"/>
      <c r="R14" s="3"/>
      <c r="S14" s="3"/>
      <c r="T14" s="3"/>
      <c r="U14" s="3"/>
      <c r="V14" s="3"/>
      <c r="W14" s="3"/>
      <c r="X14" s="3"/>
      <c r="Y14" s="3"/>
      <c r="Z14" s="3"/>
    </row>
    <row r="15" ht="6.0" customHeight="1">
      <c r="A15" s="6"/>
      <c r="B15" s="6"/>
      <c r="C15" s="6"/>
      <c r="D15" s="6"/>
      <c r="E15" s="6"/>
      <c r="F15" s="6"/>
      <c r="G15" s="6"/>
      <c r="H15" s="6"/>
      <c r="I15" s="6"/>
      <c r="J15" s="6"/>
      <c r="K15" s="3"/>
      <c r="L15" s="3"/>
      <c r="M15" s="3"/>
      <c r="N15" s="3"/>
      <c r="O15" s="3"/>
      <c r="P15" s="3"/>
      <c r="Q15" s="3"/>
      <c r="R15" s="3"/>
      <c r="S15" s="3"/>
      <c r="T15" s="3"/>
      <c r="U15" s="3"/>
      <c r="V15" s="3"/>
      <c r="W15" s="3"/>
      <c r="X15" s="3"/>
      <c r="Y15" s="3"/>
      <c r="Z15" s="3"/>
    </row>
    <row r="16" ht="14.25" customHeight="1">
      <c r="A16" s="25" t="s">
        <v>0</v>
      </c>
      <c r="B16" s="25" t="s">
        <v>1</v>
      </c>
      <c r="C16" s="25" t="s">
        <v>2</v>
      </c>
      <c r="D16" s="26" t="s">
        <v>18</v>
      </c>
      <c r="E16" s="81" t="s">
        <v>19</v>
      </c>
      <c r="F16" s="82"/>
      <c r="G16" s="25" t="s">
        <v>20</v>
      </c>
      <c r="H16" s="27" t="s">
        <v>4</v>
      </c>
      <c r="I16" s="27"/>
      <c r="J16" s="27" t="s">
        <v>5</v>
      </c>
      <c r="K16" s="28"/>
      <c r="L16" s="27" t="s">
        <v>6</v>
      </c>
      <c r="M16" s="23" t="s">
        <v>700</v>
      </c>
      <c r="N16" s="23" t="s">
        <v>701</v>
      </c>
      <c r="O16" s="29" t="s">
        <v>7</v>
      </c>
      <c r="P16" s="23"/>
      <c r="Q16" s="23"/>
      <c r="R16" s="23"/>
      <c r="S16" s="23"/>
      <c r="T16" s="23"/>
      <c r="U16" s="23"/>
      <c r="V16" s="23"/>
      <c r="W16" s="23"/>
      <c r="X16" s="23"/>
      <c r="Y16" s="23"/>
      <c r="Z16" s="23"/>
    </row>
    <row r="17" ht="147.75" customHeight="1">
      <c r="A17" s="30">
        <v>1.0</v>
      </c>
      <c r="B17" s="31">
        <v>1.0</v>
      </c>
      <c r="C17" s="43" t="s">
        <v>702</v>
      </c>
      <c r="D17" s="33"/>
      <c r="E17" s="94" t="s">
        <v>703</v>
      </c>
      <c r="F17" s="82"/>
      <c r="G17" s="88" t="s">
        <v>704</v>
      </c>
      <c r="H17" s="34" t="s">
        <v>705</v>
      </c>
      <c r="I17" s="34"/>
      <c r="J17" s="37">
        <v>3492.0</v>
      </c>
      <c r="K17" s="28"/>
      <c r="L17" s="37">
        <f t="shared" ref="L17:L81" si="1">J17*1.8</f>
        <v>6285.6</v>
      </c>
      <c r="M17" s="112">
        <v>3492.0</v>
      </c>
      <c r="N17" s="38">
        <f t="shared" ref="N17:N71" si="2">M17*1.8</f>
        <v>6285.6</v>
      </c>
      <c r="O17" s="38" t="str">
        <f t="shared" ref="O17:O350" si="3">IFERROR(VLOOKUP(C17,Productos!$A$2:$B$415,2,FALSE),"")</f>
        <v/>
      </c>
      <c r="P17" s="3"/>
      <c r="Q17" s="3"/>
      <c r="R17" s="3"/>
      <c r="S17" s="3"/>
      <c r="T17" s="3"/>
      <c r="U17" s="3"/>
      <c r="V17" s="3"/>
      <c r="W17" s="3"/>
      <c r="X17" s="3"/>
      <c r="Y17" s="3"/>
      <c r="Z17" s="3"/>
    </row>
    <row r="18" ht="153.75" customHeight="1">
      <c r="A18" s="30">
        <v>2.0</v>
      </c>
      <c r="B18" s="31">
        <v>1.0</v>
      </c>
      <c r="C18" s="43" t="s">
        <v>706</v>
      </c>
      <c r="D18" s="33"/>
      <c r="E18" s="94" t="s">
        <v>707</v>
      </c>
      <c r="F18" s="82"/>
      <c r="G18" s="88" t="s">
        <v>708</v>
      </c>
      <c r="H18" s="34" t="s">
        <v>705</v>
      </c>
      <c r="I18" s="34"/>
      <c r="J18" s="37">
        <v>3294.0</v>
      </c>
      <c r="K18" s="28"/>
      <c r="L18" s="37">
        <f t="shared" si="1"/>
        <v>5929.2</v>
      </c>
      <c r="M18" s="112">
        <v>3294.0</v>
      </c>
      <c r="N18" s="38">
        <f t="shared" si="2"/>
        <v>5929.2</v>
      </c>
      <c r="O18" s="38" t="str">
        <f t="shared" si="3"/>
        <v/>
      </c>
      <c r="P18" s="3"/>
      <c r="Q18" s="3"/>
      <c r="R18" s="3"/>
      <c r="S18" s="3"/>
      <c r="T18" s="3"/>
      <c r="U18" s="3"/>
      <c r="V18" s="3"/>
      <c r="W18" s="3"/>
      <c r="X18" s="3"/>
      <c r="Y18" s="3"/>
      <c r="Z18" s="3"/>
    </row>
    <row r="19" ht="134.25" customHeight="1">
      <c r="A19" s="30">
        <v>3.0</v>
      </c>
      <c r="B19" s="31">
        <v>1.0</v>
      </c>
      <c r="C19" s="43" t="s">
        <v>709</v>
      </c>
      <c r="D19" s="33"/>
      <c r="E19" s="94" t="s">
        <v>710</v>
      </c>
      <c r="F19" s="82"/>
      <c r="G19" s="88" t="s">
        <v>708</v>
      </c>
      <c r="H19" s="34" t="s">
        <v>705</v>
      </c>
      <c r="I19" s="113"/>
      <c r="J19" s="37">
        <v>3312.0</v>
      </c>
      <c r="K19" s="28"/>
      <c r="L19" s="37">
        <f t="shared" si="1"/>
        <v>5961.6</v>
      </c>
      <c r="M19" s="112">
        <v>3312.0</v>
      </c>
      <c r="N19" s="38">
        <f t="shared" si="2"/>
        <v>5961.6</v>
      </c>
      <c r="O19" s="38" t="str">
        <f t="shared" si="3"/>
        <v/>
      </c>
      <c r="P19" s="3"/>
      <c r="Q19" s="3"/>
      <c r="R19" s="3"/>
      <c r="S19" s="3"/>
      <c r="T19" s="3"/>
      <c r="U19" s="3"/>
      <c r="V19" s="3"/>
      <c r="W19" s="3"/>
      <c r="X19" s="3"/>
      <c r="Y19" s="3"/>
      <c r="Z19" s="3"/>
    </row>
    <row r="20" ht="165.75" customHeight="1">
      <c r="A20" s="30">
        <v>4.0</v>
      </c>
      <c r="B20" s="31">
        <v>1.0</v>
      </c>
      <c r="C20" s="43" t="s">
        <v>711</v>
      </c>
      <c r="D20" s="33"/>
      <c r="E20" s="94" t="s">
        <v>703</v>
      </c>
      <c r="F20" s="82"/>
      <c r="G20" s="88" t="s">
        <v>712</v>
      </c>
      <c r="H20" s="34" t="s">
        <v>705</v>
      </c>
      <c r="I20" s="114"/>
      <c r="J20" s="37">
        <v>3492.0</v>
      </c>
      <c r="K20" s="28"/>
      <c r="L20" s="37">
        <f t="shared" si="1"/>
        <v>6285.6</v>
      </c>
      <c r="M20" s="112">
        <v>3492.0</v>
      </c>
      <c r="N20" s="38">
        <f t="shared" si="2"/>
        <v>6285.6</v>
      </c>
      <c r="O20" s="38" t="str">
        <f t="shared" si="3"/>
        <v/>
      </c>
      <c r="P20" s="3"/>
      <c r="Q20" s="3"/>
      <c r="R20" s="3"/>
      <c r="S20" s="3"/>
      <c r="T20" s="3"/>
      <c r="U20" s="3"/>
      <c r="V20" s="3"/>
      <c r="W20" s="3"/>
      <c r="X20" s="3"/>
      <c r="Y20" s="3"/>
      <c r="Z20" s="3"/>
    </row>
    <row r="21" ht="153.75" customHeight="1">
      <c r="A21" s="30">
        <v>5.0</v>
      </c>
      <c r="B21" s="31">
        <v>1.0</v>
      </c>
      <c r="C21" s="43" t="s">
        <v>713</v>
      </c>
      <c r="D21" s="33"/>
      <c r="E21" s="94" t="s">
        <v>714</v>
      </c>
      <c r="F21" s="82"/>
      <c r="G21" s="88" t="s">
        <v>708</v>
      </c>
      <c r="H21" s="34" t="s">
        <v>705</v>
      </c>
      <c r="I21" s="114"/>
      <c r="J21" s="37">
        <v>3294.0</v>
      </c>
      <c r="K21" s="115"/>
      <c r="L21" s="37">
        <f t="shared" si="1"/>
        <v>5929.2</v>
      </c>
      <c r="M21" s="116">
        <v>3294.0</v>
      </c>
      <c r="N21" s="38">
        <f t="shared" si="2"/>
        <v>5929.2</v>
      </c>
      <c r="O21" s="38" t="str">
        <f t="shared" si="3"/>
        <v/>
      </c>
      <c r="P21" s="3"/>
      <c r="Q21" s="3"/>
      <c r="R21" s="3"/>
      <c r="S21" s="3"/>
      <c r="T21" s="3"/>
      <c r="U21" s="3"/>
      <c r="V21" s="3"/>
      <c r="W21" s="3"/>
      <c r="X21" s="3"/>
      <c r="Y21" s="3"/>
      <c r="Z21" s="3"/>
    </row>
    <row r="22" ht="153.75" customHeight="1">
      <c r="A22" s="30">
        <v>6.0</v>
      </c>
      <c r="B22" s="31">
        <v>1.0</v>
      </c>
      <c r="C22" s="43" t="s">
        <v>715</v>
      </c>
      <c r="D22" s="33"/>
      <c r="E22" s="94" t="s">
        <v>716</v>
      </c>
      <c r="F22" s="82"/>
      <c r="G22" s="88" t="s">
        <v>708</v>
      </c>
      <c r="H22" s="34" t="s">
        <v>705</v>
      </c>
      <c r="I22" s="114"/>
      <c r="J22" s="37">
        <v>3492.0</v>
      </c>
      <c r="K22" s="115"/>
      <c r="L22" s="37">
        <f t="shared" si="1"/>
        <v>6285.6</v>
      </c>
      <c r="M22" s="117">
        <v>3312.0</v>
      </c>
      <c r="N22" s="117">
        <f t="shared" si="2"/>
        <v>5961.6</v>
      </c>
      <c r="O22" s="38" t="str">
        <f t="shared" si="3"/>
        <v/>
      </c>
      <c r="P22" s="3"/>
      <c r="Q22" s="3"/>
      <c r="R22" s="3"/>
      <c r="S22" s="3"/>
      <c r="T22" s="3"/>
      <c r="U22" s="3"/>
      <c r="V22" s="3"/>
      <c r="W22" s="3"/>
      <c r="X22" s="3"/>
      <c r="Y22" s="3"/>
      <c r="Z22" s="3"/>
    </row>
    <row r="23" ht="153.75" customHeight="1">
      <c r="A23" s="30">
        <v>7.0</v>
      </c>
      <c r="B23" s="31">
        <v>1.0</v>
      </c>
      <c r="C23" s="43" t="s">
        <v>717</v>
      </c>
      <c r="D23" s="33"/>
      <c r="E23" s="94" t="s">
        <v>718</v>
      </c>
      <c r="F23" s="82"/>
      <c r="G23" s="88" t="s">
        <v>719</v>
      </c>
      <c r="H23" s="114" t="s">
        <v>705</v>
      </c>
      <c r="I23" s="114"/>
      <c r="J23" s="37">
        <v>3960.0</v>
      </c>
      <c r="K23" s="115"/>
      <c r="L23" s="37">
        <f t="shared" si="1"/>
        <v>7128</v>
      </c>
      <c r="M23" s="116">
        <v>3960.0</v>
      </c>
      <c r="N23" s="116">
        <f t="shared" si="2"/>
        <v>7128</v>
      </c>
      <c r="O23" s="38" t="str">
        <f t="shared" si="3"/>
        <v/>
      </c>
      <c r="P23" s="3"/>
      <c r="Q23" s="3"/>
      <c r="R23" s="3"/>
      <c r="S23" s="3"/>
      <c r="T23" s="3"/>
      <c r="U23" s="3"/>
      <c r="V23" s="3"/>
      <c r="W23" s="3"/>
      <c r="X23" s="3"/>
      <c r="Y23" s="3"/>
      <c r="Z23" s="3"/>
    </row>
    <row r="24" ht="153.75" customHeight="1">
      <c r="A24" s="30">
        <v>8.0</v>
      </c>
      <c r="B24" s="31">
        <v>1.0</v>
      </c>
      <c r="C24" s="43" t="s">
        <v>720</v>
      </c>
      <c r="D24" s="33"/>
      <c r="E24" s="94" t="s">
        <v>721</v>
      </c>
      <c r="F24" s="82"/>
      <c r="G24" s="88" t="s">
        <v>708</v>
      </c>
      <c r="H24" s="34" t="s">
        <v>705</v>
      </c>
      <c r="I24" s="34"/>
      <c r="J24" s="37">
        <v>3702.0</v>
      </c>
      <c r="K24" s="28"/>
      <c r="L24" s="37">
        <f t="shared" si="1"/>
        <v>6663.6</v>
      </c>
      <c r="M24" s="116">
        <v>3702.0</v>
      </c>
      <c r="N24" s="116">
        <f t="shared" si="2"/>
        <v>6663.6</v>
      </c>
      <c r="O24" s="38" t="str">
        <f t="shared" si="3"/>
        <v/>
      </c>
      <c r="P24" s="3"/>
      <c r="Q24" s="3"/>
      <c r="R24" s="3"/>
      <c r="S24" s="3"/>
      <c r="T24" s="3"/>
      <c r="U24" s="3"/>
      <c r="V24" s="3"/>
      <c r="W24" s="3"/>
      <c r="X24" s="3"/>
      <c r="Y24" s="3"/>
      <c r="Z24" s="3"/>
    </row>
    <row r="25" ht="153.75" customHeight="1">
      <c r="A25" s="30">
        <v>9.0</v>
      </c>
      <c r="B25" s="31">
        <v>1.0</v>
      </c>
      <c r="C25" s="43" t="s">
        <v>722</v>
      </c>
      <c r="D25" s="33"/>
      <c r="E25" s="94" t="s">
        <v>723</v>
      </c>
      <c r="F25" s="82"/>
      <c r="G25" s="88" t="s">
        <v>708</v>
      </c>
      <c r="H25" s="34" t="s">
        <v>705</v>
      </c>
      <c r="I25" s="34"/>
      <c r="J25" s="37">
        <v>3816.0</v>
      </c>
      <c r="K25" s="28"/>
      <c r="L25" s="37">
        <f t="shared" si="1"/>
        <v>6868.8</v>
      </c>
      <c r="M25" s="116">
        <v>3816.0</v>
      </c>
      <c r="N25" s="116">
        <f t="shared" si="2"/>
        <v>6868.8</v>
      </c>
      <c r="O25" s="38" t="str">
        <f t="shared" si="3"/>
        <v/>
      </c>
      <c r="P25" s="3"/>
      <c r="Q25" s="3"/>
      <c r="R25" s="3"/>
      <c r="S25" s="3"/>
      <c r="T25" s="3"/>
      <c r="U25" s="3"/>
      <c r="V25" s="3"/>
      <c r="W25" s="3"/>
      <c r="X25" s="3"/>
      <c r="Y25" s="3"/>
      <c r="Z25" s="3"/>
    </row>
    <row r="26" ht="153.75" customHeight="1">
      <c r="A26" s="30">
        <v>10.0</v>
      </c>
      <c r="B26" s="31">
        <v>1.0</v>
      </c>
      <c r="C26" s="43" t="s">
        <v>724</v>
      </c>
      <c r="D26" s="118"/>
      <c r="E26" s="94" t="s">
        <v>725</v>
      </c>
      <c r="F26" s="82"/>
      <c r="G26" s="88" t="s">
        <v>708</v>
      </c>
      <c r="H26" s="34" t="s">
        <v>705</v>
      </c>
      <c r="I26" s="34"/>
      <c r="J26" s="37">
        <v>3792.0</v>
      </c>
      <c r="K26" s="28"/>
      <c r="L26" s="37">
        <f t="shared" si="1"/>
        <v>6825.6</v>
      </c>
      <c r="M26" s="116">
        <v>3792.0</v>
      </c>
      <c r="N26" s="116">
        <f t="shared" si="2"/>
        <v>6825.6</v>
      </c>
      <c r="O26" s="38" t="str">
        <f t="shared" si="3"/>
        <v/>
      </c>
      <c r="P26" s="3"/>
      <c r="Q26" s="3"/>
      <c r="R26" s="3"/>
      <c r="S26" s="3"/>
      <c r="T26" s="3"/>
      <c r="U26" s="3"/>
      <c r="V26" s="3"/>
      <c r="W26" s="3"/>
      <c r="X26" s="3"/>
      <c r="Y26" s="3"/>
      <c r="Z26" s="3"/>
    </row>
    <row r="27" ht="195.75" customHeight="1">
      <c r="A27" s="30">
        <v>11.0</v>
      </c>
      <c r="B27" s="31">
        <v>1.0</v>
      </c>
      <c r="C27" s="43" t="s">
        <v>726</v>
      </c>
      <c r="D27" s="118"/>
      <c r="E27" s="94" t="s">
        <v>727</v>
      </c>
      <c r="F27" s="82"/>
      <c r="G27" s="88" t="s">
        <v>728</v>
      </c>
      <c r="H27" s="34" t="s">
        <v>729</v>
      </c>
      <c r="I27" s="114"/>
      <c r="J27" s="37">
        <v>1851.0</v>
      </c>
      <c r="K27" s="28"/>
      <c r="L27" s="37">
        <f t="shared" si="1"/>
        <v>3331.8</v>
      </c>
      <c r="M27" s="116">
        <v>1851.0</v>
      </c>
      <c r="N27" s="116">
        <f t="shared" si="2"/>
        <v>3331.8</v>
      </c>
      <c r="O27" s="38" t="str">
        <f t="shared" si="3"/>
        <v/>
      </c>
      <c r="P27" s="3"/>
      <c r="Q27" s="3"/>
      <c r="R27" s="3"/>
      <c r="S27" s="3"/>
      <c r="T27" s="3"/>
      <c r="U27" s="3"/>
      <c r="V27" s="3"/>
      <c r="W27" s="3"/>
      <c r="X27" s="3"/>
      <c r="Y27" s="3"/>
      <c r="Z27" s="3"/>
    </row>
    <row r="28" ht="195.75" customHeight="1">
      <c r="A28" s="30">
        <v>12.0</v>
      </c>
      <c r="B28" s="31">
        <v>1.0</v>
      </c>
      <c r="C28" s="43" t="s">
        <v>730</v>
      </c>
      <c r="D28" s="118"/>
      <c r="E28" s="94" t="s">
        <v>731</v>
      </c>
      <c r="F28" s="82"/>
      <c r="G28" s="88" t="s">
        <v>728</v>
      </c>
      <c r="H28" s="34" t="s">
        <v>729</v>
      </c>
      <c r="I28" s="114"/>
      <c r="J28" s="37">
        <v>2334.0</v>
      </c>
      <c r="K28" s="28"/>
      <c r="L28" s="37">
        <f t="shared" si="1"/>
        <v>4201.2</v>
      </c>
      <c r="M28" s="119">
        <v>1998.0</v>
      </c>
      <c r="N28" s="119">
        <f t="shared" si="2"/>
        <v>3596.4</v>
      </c>
      <c r="O28" s="38" t="str">
        <f t="shared" si="3"/>
        <v/>
      </c>
      <c r="P28" s="3"/>
      <c r="Q28" s="3"/>
      <c r="R28" s="3"/>
      <c r="S28" s="3"/>
      <c r="T28" s="3"/>
      <c r="U28" s="3"/>
      <c r="V28" s="3"/>
      <c r="W28" s="3"/>
      <c r="X28" s="3"/>
      <c r="Y28" s="3"/>
      <c r="Z28" s="3"/>
    </row>
    <row r="29" ht="215.25" customHeight="1">
      <c r="A29" s="30">
        <v>13.0</v>
      </c>
      <c r="B29" s="31">
        <v>1.0</v>
      </c>
      <c r="C29" s="43" t="s">
        <v>732</v>
      </c>
      <c r="D29" s="120"/>
      <c r="E29" s="94" t="s">
        <v>733</v>
      </c>
      <c r="F29" s="82"/>
      <c r="G29" s="88" t="s">
        <v>728</v>
      </c>
      <c r="H29" s="34" t="s">
        <v>729</v>
      </c>
      <c r="I29" s="114"/>
      <c r="J29" s="37">
        <v>2220.0</v>
      </c>
      <c r="K29" s="28"/>
      <c r="L29" s="37">
        <f t="shared" si="1"/>
        <v>3996</v>
      </c>
      <c r="M29" s="116">
        <v>2220.0</v>
      </c>
      <c r="N29" s="116">
        <f t="shared" si="2"/>
        <v>3996</v>
      </c>
      <c r="O29" s="38" t="str">
        <f t="shared" si="3"/>
        <v/>
      </c>
      <c r="P29" s="3"/>
      <c r="Q29" s="3"/>
      <c r="R29" s="3"/>
      <c r="S29" s="3"/>
      <c r="T29" s="3"/>
      <c r="U29" s="3"/>
      <c r="V29" s="3"/>
      <c r="W29" s="3"/>
      <c r="X29" s="3"/>
      <c r="Y29" s="3"/>
      <c r="Z29" s="3"/>
    </row>
    <row r="30" ht="203.25" customHeight="1">
      <c r="A30" s="30">
        <v>14.0</v>
      </c>
      <c r="B30" s="31">
        <v>1.0</v>
      </c>
      <c r="C30" s="43" t="s">
        <v>734</v>
      </c>
      <c r="D30" s="118"/>
      <c r="E30" s="94" t="s">
        <v>735</v>
      </c>
      <c r="F30" s="82"/>
      <c r="G30" s="88" t="s">
        <v>708</v>
      </c>
      <c r="H30" s="34" t="s">
        <v>729</v>
      </c>
      <c r="I30" s="114"/>
      <c r="J30" s="37">
        <v>2400.0</v>
      </c>
      <c r="K30" s="28"/>
      <c r="L30" s="37">
        <f t="shared" si="1"/>
        <v>4320</v>
      </c>
      <c r="M30" s="116">
        <v>2400.0</v>
      </c>
      <c r="N30" s="116">
        <f t="shared" si="2"/>
        <v>4320</v>
      </c>
      <c r="O30" s="38" t="str">
        <f t="shared" si="3"/>
        <v/>
      </c>
      <c r="P30" s="3"/>
      <c r="Q30" s="3"/>
      <c r="R30" s="3"/>
      <c r="S30" s="3"/>
      <c r="T30" s="3"/>
      <c r="U30" s="3"/>
      <c r="V30" s="3"/>
      <c r="W30" s="3"/>
      <c r="X30" s="3"/>
      <c r="Y30" s="3"/>
      <c r="Z30" s="3"/>
    </row>
    <row r="31" ht="203.25" customHeight="1">
      <c r="A31" s="30">
        <v>15.0</v>
      </c>
      <c r="B31" s="31">
        <v>1.0</v>
      </c>
      <c r="C31" s="43" t="s">
        <v>736</v>
      </c>
      <c r="D31" s="118"/>
      <c r="E31" s="94" t="s">
        <v>737</v>
      </c>
      <c r="F31" s="82"/>
      <c r="G31" s="88" t="s">
        <v>728</v>
      </c>
      <c r="H31" s="34" t="s">
        <v>729</v>
      </c>
      <c r="I31" s="114"/>
      <c r="J31" s="37">
        <v>1764.0</v>
      </c>
      <c r="K31" s="28"/>
      <c r="L31" s="37">
        <f t="shared" si="1"/>
        <v>3175.2</v>
      </c>
      <c r="M31" s="116">
        <v>1764.0</v>
      </c>
      <c r="N31" s="116">
        <f t="shared" si="2"/>
        <v>3175.2</v>
      </c>
      <c r="O31" s="38" t="str">
        <f t="shared" si="3"/>
        <v/>
      </c>
      <c r="P31" s="3"/>
      <c r="Q31" s="3"/>
      <c r="R31" s="3"/>
      <c r="S31" s="3"/>
      <c r="T31" s="3"/>
      <c r="U31" s="3"/>
      <c r="V31" s="3"/>
      <c r="W31" s="3"/>
      <c r="X31" s="3"/>
      <c r="Y31" s="3"/>
      <c r="Z31" s="3"/>
    </row>
    <row r="32" ht="203.25" customHeight="1">
      <c r="A32" s="30">
        <v>16.0</v>
      </c>
      <c r="B32" s="31">
        <v>1.0</v>
      </c>
      <c r="C32" s="121" t="s">
        <v>738</v>
      </c>
      <c r="D32" s="118"/>
      <c r="E32" s="94" t="s">
        <v>739</v>
      </c>
      <c r="F32" s="82"/>
      <c r="G32" s="88" t="s">
        <v>728</v>
      </c>
      <c r="H32" s="34" t="s">
        <v>729</v>
      </c>
      <c r="I32" s="34"/>
      <c r="J32" s="37">
        <v>1974.0</v>
      </c>
      <c r="K32" s="28"/>
      <c r="L32" s="37">
        <f t="shared" si="1"/>
        <v>3553.2</v>
      </c>
      <c r="M32" s="116">
        <v>1974.0</v>
      </c>
      <c r="N32" s="116">
        <f t="shared" si="2"/>
        <v>3553.2</v>
      </c>
      <c r="O32" s="38" t="str">
        <f t="shared" si="3"/>
        <v/>
      </c>
      <c r="P32" s="3"/>
      <c r="Q32" s="3"/>
      <c r="R32" s="3"/>
      <c r="S32" s="3"/>
      <c r="T32" s="3"/>
      <c r="U32" s="3"/>
      <c r="V32" s="3"/>
      <c r="W32" s="3"/>
      <c r="X32" s="3"/>
      <c r="Y32" s="3"/>
      <c r="Z32" s="3"/>
    </row>
    <row r="33" ht="203.25" customHeight="1">
      <c r="A33" s="30">
        <v>17.0</v>
      </c>
      <c r="B33" s="31">
        <v>1.0</v>
      </c>
      <c r="C33" s="43" t="s">
        <v>740</v>
      </c>
      <c r="D33" s="118"/>
      <c r="E33" s="94" t="s">
        <v>741</v>
      </c>
      <c r="F33" s="82"/>
      <c r="G33" s="88" t="s">
        <v>728</v>
      </c>
      <c r="H33" s="34" t="s">
        <v>729</v>
      </c>
      <c r="I33" s="34"/>
      <c r="J33" s="37">
        <v>2148.0</v>
      </c>
      <c r="K33" s="28"/>
      <c r="L33" s="37">
        <f t="shared" si="1"/>
        <v>3866.4</v>
      </c>
      <c r="M33" s="116">
        <v>2148.0</v>
      </c>
      <c r="N33" s="116">
        <f t="shared" si="2"/>
        <v>3866.4</v>
      </c>
      <c r="O33" s="38" t="str">
        <f t="shared" si="3"/>
        <v/>
      </c>
      <c r="P33" s="3"/>
      <c r="Q33" s="3"/>
      <c r="R33" s="3"/>
      <c r="S33" s="3"/>
      <c r="T33" s="3"/>
      <c r="U33" s="3"/>
      <c r="V33" s="3"/>
      <c r="W33" s="3"/>
      <c r="X33" s="3"/>
      <c r="Y33" s="3"/>
      <c r="Z33" s="3"/>
    </row>
    <row r="34" ht="203.25" customHeight="1">
      <c r="A34" s="30">
        <v>18.0</v>
      </c>
      <c r="B34" s="31">
        <v>1.0</v>
      </c>
      <c r="C34" s="121" t="s">
        <v>742</v>
      </c>
      <c r="D34" s="118"/>
      <c r="E34" s="94" t="s">
        <v>743</v>
      </c>
      <c r="F34" s="82"/>
      <c r="G34" s="88" t="s">
        <v>708</v>
      </c>
      <c r="H34" s="34" t="s">
        <v>729</v>
      </c>
      <c r="I34" s="34"/>
      <c r="J34" s="37">
        <v>2202.0</v>
      </c>
      <c r="K34" s="28"/>
      <c r="L34" s="37">
        <f t="shared" si="1"/>
        <v>3963.6</v>
      </c>
      <c r="M34" s="116">
        <v>2202.0</v>
      </c>
      <c r="N34" s="116">
        <f t="shared" si="2"/>
        <v>3963.6</v>
      </c>
      <c r="O34" s="38" t="str">
        <f t="shared" si="3"/>
        <v/>
      </c>
      <c r="P34" s="3"/>
      <c r="Q34" s="3"/>
      <c r="R34" s="3"/>
      <c r="S34" s="3"/>
      <c r="T34" s="3"/>
      <c r="U34" s="3"/>
      <c r="V34" s="3"/>
      <c r="W34" s="3"/>
      <c r="X34" s="3"/>
      <c r="Y34" s="3"/>
      <c r="Z34" s="3"/>
    </row>
    <row r="35" ht="151.5" customHeight="1">
      <c r="A35" s="30">
        <v>19.0</v>
      </c>
      <c r="B35" s="31">
        <v>1.0</v>
      </c>
      <c r="C35" s="43" t="s">
        <v>744</v>
      </c>
      <c r="D35" s="118"/>
      <c r="E35" s="94" t="s">
        <v>745</v>
      </c>
      <c r="F35" s="82"/>
      <c r="G35" s="88" t="s">
        <v>708</v>
      </c>
      <c r="H35" s="34" t="s">
        <v>729</v>
      </c>
      <c r="I35" s="114"/>
      <c r="J35" s="37">
        <v>1662.0</v>
      </c>
      <c r="K35" s="28"/>
      <c r="L35" s="37">
        <f t="shared" si="1"/>
        <v>2991.6</v>
      </c>
      <c r="M35" s="116">
        <v>1662.0</v>
      </c>
      <c r="N35" s="116">
        <f t="shared" si="2"/>
        <v>2991.6</v>
      </c>
      <c r="O35" s="38" t="str">
        <f t="shared" si="3"/>
        <v/>
      </c>
      <c r="P35" s="3"/>
      <c r="Q35" s="3"/>
      <c r="R35" s="3"/>
      <c r="S35" s="3"/>
      <c r="T35" s="3"/>
      <c r="U35" s="3"/>
      <c r="V35" s="3"/>
      <c r="W35" s="3"/>
      <c r="X35" s="3"/>
      <c r="Y35" s="3"/>
      <c r="Z35" s="3"/>
    </row>
    <row r="36" ht="163.5" customHeight="1">
      <c r="A36" s="30">
        <v>20.0</v>
      </c>
      <c r="B36" s="31">
        <v>1.0</v>
      </c>
      <c r="C36" s="32" t="s">
        <v>746</v>
      </c>
      <c r="D36" s="118"/>
      <c r="E36" s="122" t="s">
        <v>747</v>
      </c>
      <c r="F36" s="101"/>
      <c r="G36" s="88" t="s">
        <v>708</v>
      </c>
      <c r="H36" s="34" t="s">
        <v>729</v>
      </c>
      <c r="I36" s="114"/>
      <c r="J36" s="37">
        <v>1842.0</v>
      </c>
      <c r="K36" s="28"/>
      <c r="L36" s="37">
        <f t="shared" si="1"/>
        <v>3315.6</v>
      </c>
      <c r="M36" s="116">
        <v>1842.0</v>
      </c>
      <c r="N36" s="116">
        <f t="shared" si="2"/>
        <v>3315.6</v>
      </c>
      <c r="O36" s="38" t="str">
        <f t="shared" si="3"/>
        <v/>
      </c>
      <c r="P36" s="3"/>
      <c r="Q36" s="3"/>
      <c r="R36" s="3"/>
      <c r="S36" s="3"/>
      <c r="T36" s="3"/>
      <c r="U36" s="3"/>
      <c r="V36" s="3"/>
      <c r="W36" s="3"/>
      <c r="X36" s="3"/>
      <c r="Y36" s="3"/>
      <c r="Z36" s="3"/>
    </row>
    <row r="37" ht="158.25" customHeight="1">
      <c r="A37" s="30">
        <v>21.0</v>
      </c>
      <c r="B37" s="42">
        <v>1.0</v>
      </c>
      <c r="C37" s="43" t="s">
        <v>748</v>
      </c>
      <c r="D37" s="120"/>
      <c r="E37" s="94" t="s">
        <v>749</v>
      </c>
      <c r="F37" s="82"/>
      <c r="G37" s="123" t="s">
        <v>708</v>
      </c>
      <c r="H37" s="34" t="s">
        <v>729</v>
      </c>
      <c r="I37" s="45"/>
      <c r="J37" s="48">
        <v>2094.0</v>
      </c>
      <c r="K37" s="47"/>
      <c r="L37" s="48">
        <f t="shared" si="1"/>
        <v>3769.2</v>
      </c>
      <c r="M37" s="116">
        <v>2094.0</v>
      </c>
      <c r="N37" s="116">
        <f t="shared" si="2"/>
        <v>3769.2</v>
      </c>
      <c r="O37" s="38" t="str">
        <f t="shared" si="3"/>
        <v/>
      </c>
      <c r="P37" s="3"/>
      <c r="Q37" s="3"/>
      <c r="R37" s="3"/>
      <c r="S37" s="3"/>
      <c r="T37" s="3"/>
      <c r="U37" s="3"/>
      <c r="V37" s="3"/>
      <c r="W37" s="3"/>
      <c r="X37" s="3"/>
      <c r="Y37" s="3"/>
      <c r="Z37" s="3"/>
    </row>
    <row r="38" ht="162.0" customHeight="1">
      <c r="A38" s="30">
        <v>22.0</v>
      </c>
      <c r="B38" s="42">
        <v>1.0</v>
      </c>
      <c r="C38" s="121" t="s">
        <v>750</v>
      </c>
      <c r="D38" s="120"/>
      <c r="E38" s="94" t="s">
        <v>751</v>
      </c>
      <c r="F38" s="82"/>
      <c r="G38" s="123" t="s">
        <v>708</v>
      </c>
      <c r="H38" s="34" t="s">
        <v>729</v>
      </c>
      <c r="I38" s="124"/>
      <c r="J38" s="48">
        <v>2052.0</v>
      </c>
      <c r="K38" s="47"/>
      <c r="L38" s="48">
        <f t="shared" si="1"/>
        <v>3693.6</v>
      </c>
      <c r="M38" s="116">
        <v>2052.0</v>
      </c>
      <c r="N38" s="116">
        <f t="shared" si="2"/>
        <v>3693.6</v>
      </c>
      <c r="O38" s="38" t="str">
        <f t="shared" si="3"/>
        <v/>
      </c>
      <c r="P38" s="3"/>
      <c r="Q38" s="3"/>
      <c r="R38" s="3"/>
      <c r="S38" s="3"/>
      <c r="T38" s="3"/>
      <c r="U38" s="3"/>
      <c r="V38" s="3"/>
      <c r="W38" s="3"/>
      <c r="X38" s="3"/>
      <c r="Y38" s="3"/>
      <c r="Z38" s="3"/>
    </row>
    <row r="39" ht="160.5" customHeight="1">
      <c r="A39" s="30">
        <v>23.0</v>
      </c>
      <c r="B39" s="42">
        <v>1.0</v>
      </c>
      <c r="C39" s="43" t="s">
        <v>752</v>
      </c>
      <c r="D39" s="120"/>
      <c r="E39" s="94" t="s">
        <v>753</v>
      </c>
      <c r="F39" s="82"/>
      <c r="G39" s="123" t="s">
        <v>708</v>
      </c>
      <c r="H39" s="114" t="s">
        <v>729</v>
      </c>
      <c r="I39" s="3"/>
      <c r="J39" s="48">
        <v>1992.0</v>
      </c>
      <c r="K39" s="47"/>
      <c r="L39" s="48">
        <f t="shared" si="1"/>
        <v>3585.6</v>
      </c>
      <c r="M39" s="116">
        <v>1992.0</v>
      </c>
      <c r="N39" s="116">
        <f t="shared" si="2"/>
        <v>3585.6</v>
      </c>
      <c r="O39" s="38" t="str">
        <f t="shared" si="3"/>
        <v/>
      </c>
      <c r="P39" s="3"/>
      <c r="Q39" s="3"/>
      <c r="R39" s="3"/>
      <c r="S39" s="3"/>
      <c r="T39" s="3"/>
      <c r="U39" s="3"/>
      <c r="V39" s="3"/>
      <c r="W39" s="3"/>
      <c r="X39" s="3"/>
      <c r="Y39" s="3"/>
      <c r="Z39" s="3"/>
    </row>
    <row r="40" ht="141.0" customHeight="1">
      <c r="A40" s="30">
        <v>24.0</v>
      </c>
      <c r="B40" s="42">
        <v>1.0</v>
      </c>
      <c r="C40" s="43" t="s">
        <v>754</v>
      </c>
      <c r="D40" s="120"/>
      <c r="E40" s="94" t="s">
        <v>755</v>
      </c>
      <c r="F40" s="82"/>
      <c r="G40" s="123" t="s">
        <v>708</v>
      </c>
      <c r="H40" s="114" t="s">
        <v>729</v>
      </c>
      <c r="I40" s="96"/>
      <c r="J40" s="48">
        <v>2202.0</v>
      </c>
      <c r="K40" s="47"/>
      <c r="L40" s="48">
        <f t="shared" si="1"/>
        <v>3963.6</v>
      </c>
      <c r="M40" s="116">
        <v>2202.0</v>
      </c>
      <c r="N40" s="116">
        <f t="shared" si="2"/>
        <v>3963.6</v>
      </c>
      <c r="O40" s="38" t="str">
        <f t="shared" si="3"/>
        <v/>
      </c>
      <c r="P40" s="3"/>
      <c r="Q40" s="3"/>
      <c r="R40" s="3"/>
      <c r="S40" s="3"/>
      <c r="T40" s="3"/>
      <c r="U40" s="3"/>
      <c r="V40" s="3"/>
      <c r="W40" s="3"/>
      <c r="X40" s="3"/>
      <c r="Y40" s="3"/>
      <c r="Z40" s="3"/>
    </row>
    <row r="41" ht="166.5" customHeight="1">
      <c r="A41" s="30">
        <v>25.0</v>
      </c>
      <c r="B41" s="42">
        <v>1.0</v>
      </c>
      <c r="C41" s="121" t="s">
        <v>756</v>
      </c>
      <c r="D41" s="120"/>
      <c r="E41" s="94" t="s">
        <v>757</v>
      </c>
      <c r="F41" s="82"/>
      <c r="G41" s="123" t="s">
        <v>708</v>
      </c>
      <c r="H41" s="114" t="s">
        <v>729</v>
      </c>
      <c r="I41" s="124"/>
      <c r="J41" s="48">
        <v>2298.0</v>
      </c>
      <c r="K41" s="47"/>
      <c r="L41" s="48">
        <f t="shared" si="1"/>
        <v>4136.4</v>
      </c>
      <c r="M41" s="116">
        <v>2298.0</v>
      </c>
      <c r="N41" s="116">
        <f t="shared" si="2"/>
        <v>4136.4</v>
      </c>
      <c r="O41" s="38" t="str">
        <f t="shared" si="3"/>
        <v/>
      </c>
      <c r="P41" s="3"/>
      <c r="Q41" s="3"/>
      <c r="R41" s="3"/>
      <c r="S41" s="3"/>
      <c r="T41" s="3"/>
      <c r="U41" s="3"/>
      <c r="V41" s="3"/>
      <c r="W41" s="3"/>
      <c r="X41" s="3"/>
      <c r="Y41" s="3"/>
      <c r="Z41" s="3"/>
    </row>
    <row r="42" ht="168.0" customHeight="1">
      <c r="A42" s="30">
        <v>26.0</v>
      </c>
      <c r="B42" s="42">
        <v>1.0</v>
      </c>
      <c r="C42" s="43" t="s">
        <v>758</v>
      </c>
      <c r="D42" s="120"/>
      <c r="E42" s="94" t="s">
        <v>759</v>
      </c>
      <c r="F42" s="82"/>
      <c r="G42" s="123" t="s">
        <v>708</v>
      </c>
      <c r="H42" s="114" t="s">
        <v>729</v>
      </c>
      <c r="I42" s="124"/>
      <c r="J42" s="48">
        <v>2406.0</v>
      </c>
      <c r="K42" s="47"/>
      <c r="L42" s="48">
        <f t="shared" si="1"/>
        <v>4330.8</v>
      </c>
      <c r="M42" s="116">
        <v>2406.0</v>
      </c>
      <c r="N42" s="116">
        <f t="shared" si="2"/>
        <v>4330.8</v>
      </c>
      <c r="O42" s="38" t="str">
        <f t="shared" si="3"/>
        <v/>
      </c>
      <c r="P42" s="3"/>
      <c r="Q42" s="3"/>
      <c r="R42" s="3"/>
      <c r="S42" s="3"/>
      <c r="T42" s="3"/>
      <c r="U42" s="3"/>
      <c r="V42" s="3"/>
      <c r="W42" s="3"/>
      <c r="X42" s="3"/>
      <c r="Y42" s="3"/>
      <c r="Z42" s="3"/>
    </row>
    <row r="43" ht="137.25" customHeight="1">
      <c r="A43" s="30">
        <v>27.0</v>
      </c>
      <c r="B43" s="42">
        <v>1.0</v>
      </c>
      <c r="C43" s="43" t="s">
        <v>760</v>
      </c>
      <c r="D43" s="120"/>
      <c r="E43" s="94" t="s">
        <v>761</v>
      </c>
      <c r="F43" s="82"/>
      <c r="G43" s="88" t="s">
        <v>762</v>
      </c>
      <c r="H43" s="114" t="s">
        <v>729</v>
      </c>
      <c r="I43" s="124"/>
      <c r="J43" s="48">
        <v>1877.0</v>
      </c>
      <c r="K43" s="47"/>
      <c r="L43" s="48">
        <f t="shared" si="1"/>
        <v>3378.6</v>
      </c>
      <c r="M43" s="116">
        <v>1876.8</v>
      </c>
      <c r="N43" s="116">
        <f t="shared" si="2"/>
        <v>3378.24</v>
      </c>
      <c r="O43" s="38" t="str">
        <f t="shared" si="3"/>
        <v/>
      </c>
      <c r="P43" s="3"/>
      <c r="Q43" s="3"/>
      <c r="R43" s="3"/>
      <c r="S43" s="3"/>
      <c r="T43" s="3"/>
      <c r="U43" s="3"/>
      <c r="V43" s="3"/>
      <c r="W43" s="3"/>
      <c r="X43" s="3"/>
      <c r="Y43" s="3"/>
      <c r="Z43" s="3"/>
    </row>
    <row r="44" ht="157.5" customHeight="1">
      <c r="A44" s="30">
        <v>28.0</v>
      </c>
      <c r="B44" s="42">
        <v>1.0</v>
      </c>
      <c r="C44" s="43" t="s">
        <v>763</v>
      </c>
      <c r="D44" s="3"/>
      <c r="E44" s="94" t="s">
        <v>764</v>
      </c>
      <c r="F44" s="82"/>
      <c r="G44" s="88" t="s">
        <v>762</v>
      </c>
      <c r="H44" s="114" t="s">
        <v>729</v>
      </c>
      <c r="I44" s="45"/>
      <c r="J44" s="48">
        <v>2274.0</v>
      </c>
      <c r="K44" s="47"/>
      <c r="L44" s="48">
        <f t="shared" si="1"/>
        <v>4093.2</v>
      </c>
      <c r="M44" s="116">
        <v>2274.0</v>
      </c>
      <c r="N44" s="116">
        <f t="shared" si="2"/>
        <v>4093.2</v>
      </c>
      <c r="O44" s="38" t="str">
        <f t="shared" si="3"/>
        <v/>
      </c>
      <c r="P44" s="3"/>
      <c r="Q44" s="3"/>
      <c r="R44" s="3"/>
      <c r="S44" s="3"/>
      <c r="T44" s="3"/>
      <c r="U44" s="3"/>
      <c r="V44" s="3"/>
      <c r="W44" s="3"/>
      <c r="X44" s="3"/>
      <c r="Y44" s="3"/>
      <c r="Z44" s="3"/>
    </row>
    <row r="45" ht="152.25" customHeight="1">
      <c r="A45" s="30">
        <v>29.0</v>
      </c>
      <c r="B45" s="42">
        <v>1.0</v>
      </c>
      <c r="C45" s="43" t="s">
        <v>765</v>
      </c>
      <c r="D45" s="96"/>
      <c r="E45" s="94" t="s">
        <v>766</v>
      </c>
      <c r="F45" s="82"/>
      <c r="G45" s="88" t="s">
        <v>762</v>
      </c>
      <c r="H45" s="114" t="s">
        <v>729</v>
      </c>
      <c r="I45" s="45"/>
      <c r="J45" s="48">
        <v>2052.0</v>
      </c>
      <c r="K45" s="47"/>
      <c r="L45" s="48">
        <f t="shared" si="1"/>
        <v>3693.6</v>
      </c>
      <c r="M45" s="116">
        <v>2052.0</v>
      </c>
      <c r="N45" s="116">
        <f t="shared" si="2"/>
        <v>3693.6</v>
      </c>
      <c r="O45" s="38" t="str">
        <f t="shared" si="3"/>
        <v/>
      </c>
      <c r="P45" s="3"/>
      <c r="Q45" s="3"/>
      <c r="R45" s="3"/>
      <c r="S45" s="3"/>
      <c r="T45" s="3"/>
      <c r="U45" s="3"/>
      <c r="V45" s="3"/>
      <c r="W45" s="3"/>
      <c r="X45" s="3"/>
      <c r="Y45" s="3"/>
      <c r="Z45" s="3"/>
    </row>
    <row r="46" ht="154.5" customHeight="1">
      <c r="A46" s="30">
        <v>30.0</v>
      </c>
      <c r="B46" s="42">
        <v>1.0</v>
      </c>
      <c r="C46" s="43" t="s">
        <v>767</v>
      </c>
      <c r="D46" s="96"/>
      <c r="E46" s="94" t="s">
        <v>768</v>
      </c>
      <c r="F46" s="82"/>
      <c r="G46" s="123" t="s">
        <v>708</v>
      </c>
      <c r="H46" s="114" t="s">
        <v>729</v>
      </c>
      <c r="I46" s="45"/>
      <c r="J46" s="48">
        <v>2091.0</v>
      </c>
      <c r="K46" s="47"/>
      <c r="L46" s="48">
        <f t="shared" si="1"/>
        <v>3763.8</v>
      </c>
      <c r="M46" s="38">
        <v>2091.0</v>
      </c>
      <c r="N46" s="116">
        <f t="shared" si="2"/>
        <v>3763.8</v>
      </c>
      <c r="O46" s="38" t="str">
        <f t="shared" si="3"/>
        <v/>
      </c>
      <c r="P46" s="3"/>
      <c r="Q46" s="3"/>
      <c r="R46" s="3"/>
      <c r="S46" s="3"/>
      <c r="T46" s="3"/>
      <c r="U46" s="3"/>
      <c r="V46" s="3"/>
      <c r="W46" s="3"/>
      <c r="X46" s="3"/>
      <c r="Y46" s="3"/>
      <c r="Z46" s="3"/>
    </row>
    <row r="47" ht="149.25" customHeight="1">
      <c r="A47" s="30">
        <v>31.0</v>
      </c>
      <c r="B47" s="42">
        <v>1.0</v>
      </c>
      <c r="C47" s="43" t="s">
        <v>769</v>
      </c>
      <c r="D47" s="96"/>
      <c r="E47" s="94" t="s">
        <v>770</v>
      </c>
      <c r="F47" s="82"/>
      <c r="G47" s="123" t="s">
        <v>708</v>
      </c>
      <c r="H47" s="114" t="s">
        <v>729</v>
      </c>
      <c r="I47" s="45"/>
      <c r="J47" s="48">
        <v>1854.0</v>
      </c>
      <c r="K47" s="47"/>
      <c r="L47" s="48">
        <f t="shared" si="1"/>
        <v>3337.2</v>
      </c>
      <c r="M47" s="119">
        <v>1788.0</v>
      </c>
      <c r="N47" s="119">
        <f t="shared" si="2"/>
        <v>3218.4</v>
      </c>
      <c r="O47" s="38" t="str">
        <f t="shared" si="3"/>
        <v/>
      </c>
      <c r="P47" s="3"/>
      <c r="Q47" s="3"/>
      <c r="R47" s="3"/>
      <c r="S47" s="3"/>
      <c r="T47" s="3"/>
      <c r="U47" s="3"/>
      <c r="V47" s="3"/>
      <c r="W47" s="3"/>
      <c r="X47" s="3"/>
      <c r="Y47" s="3"/>
      <c r="Z47" s="3"/>
    </row>
    <row r="48" ht="171.0" customHeight="1">
      <c r="A48" s="30">
        <v>32.0</v>
      </c>
      <c r="B48" s="42">
        <v>1.0</v>
      </c>
      <c r="C48" s="43" t="s">
        <v>771</v>
      </c>
      <c r="D48" s="96"/>
      <c r="E48" s="94" t="s">
        <v>772</v>
      </c>
      <c r="F48" s="82"/>
      <c r="G48" s="123" t="s">
        <v>708</v>
      </c>
      <c r="H48" s="114" t="s">
        <v>729</v>
      </c>
      <c r="I48" s="45"/>
      <c r="J48" s="48">
        <v>2394.0</v>
      </c>
      <c r="K48" s="47"/>
      <c r="L48" s="48">
        <f t="shared" si="1"/>
        <v>4309.2</v>
      </c>
      <c r="M48" s="116">
        <v>2394.0</v>
      </c>
      <c r="N48" s="116">
        <f t="shared" si="2"/>
        <v>4309.2</v>
      </c>
      <c r="O48" s="38" t="str">
        <f t="shared" si="3"/>
        <v/>
      </c>
      <c r="P48" s="3"/>
      <c r="Q48" s="3"/>
      <c r="R48" s="3"/>
      <c r="S48" s="3"/>
      <c r="T48" s="3"/>
      <c r="U48" s="3"/>
      <c r="V48" s="3"/>
      <c r="W48" s="3"/>
      <c r="X48" s="3"/>
      <c r="Y48" s="3"/>
      <c r="Z48" s="3"/>
    </row>
    <row r="49" ht="180.75" customHeight="1">
      <c r="A49" s="30">
        <v>33.0</v>
      </c>
      <c r="B49" s="42">
        <v>1.0</v>
      </c>
      <c r="C49" s="43" t="s">
        <v>773</v>
      </c>
      <c r="D49" s="96"/>
      <c r="E49" s="94" t="s">
        <v>774</v>
      </c>
      <c r="F49" s="82"/>
      <c r="G49" s="88" t="s">
        <v>775</v>
      </c>
      <c r="H49" s="114" t="s">
        <v>729</v>
      </c>
      <c r="I49" s="45"/>
      <c r="J49" s="48">
        <v>1752.0</v>
      </c>
      <c r="K49" s="47"/>
      <c r="L49" s="48">
        <f t="shared" si="1"/>
        <v>3153.6</v>
      </c>
      <c r="M49" s="119">
        <v>1716.0</v>
      </c>
      <c r="N49" s="119">
        <f t="shared" si="2"/>
        <v>3088.8</v>
      </c>
      <c r="O49" s="38" t="str">
        <f t="shared" si="3"/>
        <v/>
      </c>
      <c r="P49" s="3"/>
      <c r="Q49" s="3"/>
      <c r="R49" s="3"/>
      <c r="S49" s="3"/>
      <c r="T49" s="3"/>
      <c r="U49" s="3"/>
      <c r="V49" s="3"/>
      <c r="W49" s="3"/>
      <c r="X49" s="3"/>
      <c r="Y49" s="3"/>
      <c r="Z49" s="3"/>
    </row>
    <row r="50" ht="177.0" customHeight="1">
      <c r="A50" s="30">
        <v>34.0</v>
      </c>
      <c r="B50" s="42">
        <v>1.0</v>
      </c>
      <c r="C50" s="43" t="s">
        <v>776</v>
      </c>
      <c r="D50" s="96"/>
      <c r="E50" s="94" t="s">
        <v>777</v>
      </c>
      <c r="F50" s="82"/>
      <c r="G50" s="123" t="s">
        <v>708</v>
      </c>
      <c r="H50" s="114" t="s">
        <v>729</v>
      </c>
      <c r="I50" s="45"/>
      <c r="J50" s="48">
        <v>1602.0</v>
      </c>
      <c r="K50" s="47"/>
      <c r="L50" s="48">
        <f t="shared" si="1"/>
        <v>2883.6</v>
      </c>
      <c r="M50" s="119">
        <v>1566.0</v>
      </c>
      <c r="N50" s="119">
        <f t="shared" si="2"/>
        <v>2818.8</v>
      </c>
      <c r="O50" s="38" t="str">
        <f t="shared" si="3"/>
        <v/>
      </c>
      <c r="P50" s="3"/>
      <c r="Q50" s="3"/>
      <c r="R50" s="3"/>
      <c r="S50" s="3"/>
      <c r="T50" s="3"/>
      <c r="U50" s="3"/>
      <c r="V50" s="3"/>
      <c r="W50" s="3"/>
      <c r="X50" s="3"/>
      <c r="Y50" s="3"/>
      <c r="Z50" s="3"/>
    </row>
    <row r="51" ht="180.75" customHeight="1">
      <c r="A51" s="30">
        <v>35.0</v>
      </c>
      <c r="B51" s="42">
        <v>1.0</v>
      </c>
      <c r="C51" s="121" t="s">
        <v>778</v>
      </c>
      <c r="D51" s="96"/>
      <c r="E51" s="94" t="s">
        <v>779</v>
      </c>
      <c r="F51" s="82"/>
      <c r="G51" s="123" t="s">
        <v>708</v>
      </c>
      <c r="H51" s="114" t="s">
        <v>729</v>
      </c>
      <c r="I51" s="45"/>
      <c r="J51" s="48">
        <v>1548.0</v>
      </c>
      <c r="K51" s="47"/>
      <c r="L51" s="48">
        <f t="shared" si="1"/>
        <v>2786.4</v>
      </c>
      <c r="M51" s="119">
        <v>1512.0</v>
      </c>
      <c r="N51" s="119">
        <f t="shared" si="2"/>
        <v>2721.6</v>
      </c>
      <c r="O51" s="38" t="str">
        <f t="shared" si="3"/>
        <v/>
      </c>
      <c r="P51" s="3"/>
      <c r="Q51" s="3"/>
      <c r="R51" s="3"/>
      <c r="S51" s="3"/>
      <c r="T51" s="3"/>
      <c r="U51" s="3"/>
      <c r="V51" s="3"/>
      <c r="W51" s="3"/>
      <c r="X51" s="3"/>
      <c r="Y51" s="3"/>
      <c r="Z51" s="3"/>
    </row>
    <row r="52" ht="187.5" customHeight="1">
      <c r="A52" s="30">
        <v>36.0</v>
      </c>
      <c r="B52" s="42">
        <v>1.0</v>
      </c>
      <c r="C52" s="43" t="s">
        <v>780</v>
      </c>
      <c r="D52" s="96"/>
      <c r="E52" s="94" t="s">
        <v>781</v>
      </c>
      <c r="F52" s="82"/>
      <c r="G52" s="123" t="s">
        <v>708</v>
      </c>
      <c r="H52" s="114" t="s">
        <v>729</v>
      </c>
      <c r="I52" s="124"/>
      <c r="J52" s="48">
        <v>1842.0</v>
      </c>
      <c r="K52" s="47"/>
      <c r="L52" s="48">
        <f t="shared" si="1"/>
        <v>3315.6</v>
      </c>
      <c r="M52" s="119">
        <v>1800.0</v>
      </c>
      <c r="N52" s="119">
        <f t="shared" si="2"/>
        <v>3240</v>
      </c>
      <c r="O52" s="38" t="str">
        <f t="shared" si="3"/>
        <v/>
      </c>
      <c r="P52" s="3"/>
      <c r="Q52" s="3"/>
      <c r="R52" s="3"/>
      <c r="S52" s="3"/>
      <c r="T52" s="3"/>
      <c r="U52" s="3"/>
      <c r="V52" s="3"/>
      <c r="W52" s="3"/>
      <c r="X52" s="3"/>
      <c r="Y52" s="3"/>
      <c r="Z52" s="3"/>
    </row>
    <row r="53" ht="192.0" customHeight="1">
      <c r="A53" s="30">
        <v>37.0</v>
      </c>
      <c r="B53" s="42">
        <v>1.0</v>
      </c>
      <c r="C53" s="121" t="s">
        <v>782</v>
      </c>
      <c r="D53" s="96"/>
      <c r="E53" s="94" t="s">
        <v>783</v>
      </c>
      <c r="F53" s="82"/>
      <c r="G53" s="123" t="s">
        <v>708</v>
      </c>
      <c r="H53" s="114" t="s">
        <v>729</v>
      </c>
      <c r="I53" s="45"/>
      <c r="J53" s="48">
        <v>1458.0</v>
      </c>
      <c r="K53" s="47"/>
      <c r="L53" s="48">
        <f t="shared" si="1"/>
        <v>2624.4</v>
      </c>
      <c r="M53" s="119">
        <v>1428.0</v>
      </c>
      <c r="N53" s="119">
        <f t="shared" si="2"/>
        <v>2570.4</v>
      </c>
      <c r="O53" s="38" t="str">
        <f t="shared" si="3"/>
        <v/>
      </c>
      <c r="P53" s="3"/>
      <c r="Q53" s="3"/>
      <c r="R53" s="3"/>
      <c r="S53" s="3"/>
      <c r="T53" s="3"/>
      <c r="U53" s="3"/>
      <c r="V53" s="3"/>
      <c r="W53" s="3"/>
      <c r="X53" s="3"/>
      <c r="Y53" s="3"/>
      <c r="Z53" s="3"/>
    </row>
    <row r="54" ht="153.0" customHeight="1">
      <c r="A54" s="30">
        <v>38.0</v>
      </c>
      <c r="B54" s="42">
        <v>1.0</v>
      </c>
      <c r="C54" s="43" t="s">
        <v>784</v>
      </c>
      <c r="D54" s="96"/>
      <c r="E54" s="94" t="s">
        <v>785</v>
      </c>
      <c r="F54" s="82"/>
      <c r="G54" s="123" t="s">
        <v>708</v>
      </c>
      <c r="H54" s="114" t="s">
        <v>729</v>
      </c>
      <c r="I54" s="124"/>
      <c r="J54" s="48">
        <v>1998.0</v>
      </c>
      <c r="K54" s="47"/>
      <c r="L54" s="48">
        <f t="shared" si="1"/>
        <v>3596.4</v>
      </c>
      <c r="M54" s="119">
        <v>1956.0</v>
      </c>
      <c r="N54" s="119">
        <f t="shared" si="2"/>
        <v>3520.8</v>
      </c>
      <c r="O54" s="38" t="str">
        <f t="shared" si="3"/>
        <v/>
      </c>
      <c r="P54" s="3"/>
      <c r="Q54" s="3"/>
      <c r="R54" s="3"/>
      <c r="S54" s="3"/>
      <c r="T54" s="3"/>
      <c r="U54" s="3"/>
      <c r="V54" s="3"/>
      <c r="W54" s="3"/>
      <c r="X54" s="3"/>
      <c r="Y54" s="3"/>
      <c r="Z54" s="3"/>
    </row>
    <row r="55" ht="144.75" customHeight="1">
      <c r="A55" s="30">
        <v>39.0</v>
      </c>
      <c r="B55" s="42">
        <v>1.0</v>
      </c>
      <c r="C55" s="43" t="s">
        <v>786</v>
      </c>
      <c r="D55" s="96"/>
      <c r="E55" s="94" t="s">
        <v>787</v>
      </c>
      <c r="F55" s="82"/>
      <c r="G55" s="123" t="s">
        <v>708</v>
      </c>
      <c r="H55" s="114" t="s">
        <v>729</v>
      </c>
      <c r="I55" s="45"/>
      <c r="J55" s="48">
        <v>1914.0</v>
      </c>
      <c r="K55" s="47"/>
      <c r="L55" s="48">
        <f t="shared" si="1"/>
        <v>3445.2</v>
      </c>
      <c r="M55" s="119">
        <v>1872.0</v>
      </c>
      <c r="N55" s="119">
        <f t="shared" si="2"/>
        <v>3369.6</v>
      </c>
      <c r="O55" s="38" t="str">
        <f t="shared" si="3"/>
        <v/>
      </c>
      <c r="P55" s="3"/>
      <c r="Q55" s="3"/>
      <c r="R55" s="3"/>
      <c r="S55" s="3"/>
      <c r="T55" s="3"/>
      <c r="U55" s="3"/>
      <c r="V55" s="3"/>
      <c r="W55" s="3"/>
      <c r="X55" s="3"/>
      <c r="Y55" s="3"/>
      <c r="Z55" s="3"/>
    </row>
    <row r="56" ht="177.75" customHeight="1">
      <c r="A56" s="30">
        <v>40.0</v>
      </c>
      <c r="B56" s="42">
        <v>1.0</v>
      </c>
      <c r="C56" s="43" t="s">
        <v>788</v>
      </c>
      <c r="D56" s="96"/>
      <c r="E56" s="94" t="s">
        <v>789</v>
      </c>
      <c r="F56" s="82"/>
      <c r="G56" s="123" t="s">
        <v>790</v>
      </c>
      <c r="H56" s="124" t="s">
        <v>791</v>
      </c>
      <c r="I56" s="124"/>
      <c r="J56" s="48">
        <v>2172.0</v>
      </c>
      <c r="K56" s="125"/>
      <c r="L56" s="48">
        <f t="shared" si="1"/>
        <v>3909.6</v>
      </c>
      <c r="M56" s="117">
        <v>2034.0</v>
      </c>
      <c r="N56" s="117">
        <f t="shared" si="2"/>
        <v>3661.2</v>
      </c>
      <c r="O56" s="38" t="str">
        <f t="shared" si="3"/>
        <v/>
      </c>
      <c r="P56" s="3"/>
      <c r="Q56" s="3"/>
      <c r="R56" s="3"/>
      <c r="S56" s="3"/>
      <c r="T56" s="3"/>
      <c r="U56" s="3"/>
      <c r="V56" s="3"/>
      <c r="W56" s="3"/>
      <c r="X56" s="3"/>
      <c r="Y56" s="3"/>
      <c r="Z56" s="3"/>
    </row>
    <row r="57" ht="138.0" customHeight="1">
      <c r="A57" s="30">
        <v>41.0</v>
      </c>
      <c r="B57" s="42">
        <v>1.0</v>
      </c>
      <c r="C57" s="43" t="s">
        <v>792</v>
      </c>
      <c r="D57" s="96"/>
      <c r="E57" s="94" t="s">
        <v>793</v>
      </c>
      <c r="F57" s="82"/>
      <c r="G57" s="123" t="s">
        <v>794</v>
      </c>
      <c r="H57" s="124" t="s">
        <v>791</v>
      </c>
      <c r="I57" s="124"/>
      <c r="J57" s="48">
        <v>2190.0</v>
      </c>
      <c r="K57" s="47"/>
      <c r="L57" s="48">
        <f t="shared" si="1"/>
        <v>3942</v>
      </c>
      <c r="M57" s="119">
        <v>2064.0</v>
      </c>
      <c r="N57" s="119">
        <f t="shared" si="2"/>
        <v>3715.2</v>
      </c>
      <c r="O57" s="38" t="str">
        <f t="shared" si="3"/>
        <v/>
      </c>
      <c r="P57" s="3"/>
      <c r="Q57" s="3"/>
      <c r="R57" s="3"/>
      <c r="S57" s="3"/>
      <c r="T57" s="3"/>
      <c r="U57" s="3"/>
      <c r="V57" s="3"/>
      <c r="W57" s="3"/>
      <c r="X57" s="3"/>
      <c r="Y57" s="3"/>
      <c r="Z57" s="3"/>
    </row>
    <row r="58" ht="140.25" customHeight="1">
      <c r="A58" s="30">
        <v>42.0</v>
      </c>
      <c r="B58" s="42">
        <v>1.0</v>
      </c>
      <c r="C58" s="43" t="s">
        <v>795</v>
      </c>
      <c r="D58" s="96"/>
      <c r="E58" s="94" t="s">
        <v>796</v>
      </c>
      <c r="F58" s="82"/>
      <c r="G58" s="123" t="s">
        <v>797</v>
      </c>
      <c r="H58" s="45" t="s">
        <v>791</v>
      </c>
      <c r="I58" s="45"/>
      <c r="J58" s="48">
        <v>1977.0</v>
      </c>
      <c r="K58" s="47"/>
      <c r="L58" s="48">
        <f t="shared" si="1"/>
        <v>3558.6</v>
      </c>
      <c r="M58" s="119">
        <v>1848.0</v>
      </c>
      <c r="N58" s="119">
        <f t="shared" si="2"/>
        <v>3326.4</v>
      </c>
      <c r="O58" s="38" t="str">
        <f t="shared" si="3"/>
        <v/>
      </c>
      <c r="P58" s="3"/>
      <c r="Q58" s="3"/>
      <c r="R58" s="3"/>
      <c r="S58" s="3"/>
      <c r="T58" s="3"/>
      <c r="U58" s="3"/>
      <c r="V58" s="3"/>
      <c r="W58" s="3"/>
      <c r="X58" s="3"/>
      <c r="Y58" s="3"/>
      <c r="Z58" s="3"/>
    </row>
    <row r="59" ht="127.5" customHeight="1">
      <c r="A59" s="30">
        <v>43.0</v>
      </c>
      <c r="B59" s="42">
        <v>1.0</v>
      </c>
      <c r="C59" s="43" t="s">
        <v>798</v>
      </c>
      <c r="D59" s="96"/>
      <c r="E59" s="94" t="s">
        <v>799</v>
      </c>
      <c r="F59" s="82"/>
      <c r="G59" s="123" t="s">
        <v>797</v>
      </c>
      <c r="H59" s="124" t="s">
        <v>791</v>
      </c>
      <c r="I59" s="124"/>
      <c r="J59" s="48">
        <v>1962.0</v>
      </c>
      <c r="K59" s="47"/>
      <c r="L59" s="48">
        <f t="shared" si="1"/>
        <v>3531.6</v>
      </c>
      <c r="M59" s="119">
        <v>1644.0</v>
      </c>
      <c r="N59" s="119">
        <f t="shared" si="2"/>
        <v>2959.2</v>
      </c>
      <c r="O59" s="38" t="str">
        <f t="shared" si="3"/>
        <v/>
      </c>
      <c r="P59" s="3"/>
      <c r="Q59" s="3"/>
      <c r="R59" s="3"/>
      <c r="S59" s="3"/>
      <c r="T59" s="3"/>
      <c r="U59" s="3"/>
      <c r="V59" s="3"/>
      <c r="W59" s="3"/>
      <c r="X59" s="3"/>
      <c r="Y59" s="3"/>
      <c r="Z59" s="3"/>
    </row>
    <row r="60" ht="117.0" customHeight="1">
      <c r="A60" s="30">
        <v>44.0</v>
      </c>
      <c r="B60" s="42">
        <v>1.0</v>
      </c>
      <c r="C60" s="43" t="s">
        <v>800</v>
      </c>
      <c r="D60" s="96"/>
      <c r="E60" s="94" t="s">
        <v>801</v>
      </c>
      <c r="F60" s="82"/>
      <c r="G60" s="123" t="s">
        <v>802</v>
      </c>
      <c r="H60" s="124" t="s">
        <v>791</v>
      </c>
      <c r="I60" s="124"/>
      <c r="J60" s="48">
        <v>1422.0</v>
      </c>
      <c r="K60" s="125"/>
      <c r="L60" s="48">
        <f t="shared" si="1"/>
        <v>2559.6</v>
      </c>
      <c r="M60" s="119">
        <v>1494.0</v>
      </c>
      <c r="N60" s="119">
        <f t="shared" si="2"/>
        <v>2689.2</v>
      </c>
      <c r="O60" s="38" t="str">
        <f t="shared" si="3"/>
        <v/>
      </c>
      <c r="P60" s="3"/>
      <c r="Q60" s="3"/>
      <c r="R60" s="3"/>
      <c r="S60" s="3"/>
      <c r="T60" s="3"/>
      <c r="U60" s="3"/>
      <c r="V60" s="3"/>
      <c r="W60" s="3"/>
      <c r="X60" s="3"/>
      <c r="Y60" s="3"/>
      <c r="Z60" s="3"/>
    </row>
    <row r="61" ht="119.25" customHeight="1">
      <c r="A61" s="30">
        <v>45.0</v>
      </c>
      <c r="B61" s="42">
        <v>1.0</v>
      </c>
      <c r="C61" s="121" t="s">
        <v>803</v>
      </c>
      <c r="D61" s="96"/>
      <c r="E61" s="94" t="s">
        <v>804</v>
      </c>
      <c r="F61" s="82"/>
      <c r="G61" s="123" t="s">
        <v>805</v>
      </c>
      <c r="H61" s="124" t="s">
        <v>791</v>
      </c>
      <c r="I61" s="124"/>
      <c r="J61" s="48">
        <v>1368.0</v>
      </c>
      <c r="K61" s="47"/>
      <c r="L61" s="48">
        <f t="shared" si="1"/>
        <v>2462.4</v>
      </c>
      <c r="M61" s="119">
        <v>1434.0</v>
      </c>
      <c r="N61" s="119">
        <f t="shared" si="2"/>
        <v>2581.2</v>
      </c>
      <c r="O61" s="38" t="str">
        <f t="shared" si="3"/>
        <v/>
      </c>
      <c r="P61" s="3"/>
      <c r="Q61" s="3"/>
      <c r="R61" s="3"/>
      <c r="S61" s="3"/>
      <c r="T61" s="3"/>
      <c r="U61" s="3"/>
      <c r="V61" s="3"/>
      <c r="W61" s="3"/>
      <c r="X61" s="3"/>
      <c r="Y61" s="3"/>
      <c r="Z61" s="3"/>
    </row>
    <row r="62" ht="131.25" customHeight="1">
      <c r="A62" s="30">
        <v>46.0</v>
      </c>
      <c r="B62" s="42">
        <v>1.0</v>
      </c>
      <c r="C62" s="43" t="s">
        <v>806</v>
      </c>
      <c r="D62" s="96"/>
      <c r="E62" s="94" t="s">
        <v>807</v>
      </c>
      <c r="F62" s="82"/>
      <c r="G62" s="123" t="s">
        <v>808</v>
      </c>
      <c r="H62" s="124" t="s">
        <v>791</v>
      </c>
      <c r="I62" s="124"/>
      <c r="J62" s="48">
        <v>2424.0</v>
      </c>
      <c r="K62" s="47"/>
      <c r="L62" s="48">
        <f t="shared" si="1"/>
        <v>4363.2</v>
      </c>
      <c r="M62" s="119">
        <v>2334.0</v>
      </c>
      <c r="N62" s="119">
        <f t="shared" si="2"/>
        <v>4201.2</v>
      </c>
      <c r="O62" s="38" t="str">
        <f t="shared" si="3"/>
        <v/>
      </c>
      <c r="P62" s="3"/>
      <c r="Q62" s="3"/>
      <c r="R62" s="3"/>
      <c r="S62" s="3"/>
      <c r="T62" s="3"/>
      <c r="U62" s="3"/>
      <c r="V62" s="3"/>
      <c r="W62" s="3"/>
      <c r="X62" s="3"/>
      <c r="Y62" s="3"/>
      <c r="Z62" s="3"/>
    </row>
    <row r="63" ht="142.5" customHeight="1">
      <c r="A63" s="30">
        <v>47.0</v>
      </c>
      <c r="B63" s="42">
        <v>1.0</v>
      </c>
      <c r="C63" s="43" t="s">
        <v>809</v>
      </c>
      <c r="D63" s="96"/>
      <c r="E63" s="94" t="s">
        <v>810</v>
      </c>
      <c r="F63" s="82"/>
      <c r="G63" s="123" t="s">
        <v>808</v>
      </c>
      <c r="H63" s="124" t="s">
        <v>791</v>
      </c>
      <c r="I63" s="124"/>
      <c r="J63" s="48">
        <v>2694.0</v>
      </c>
      <c r="K63" s="47"/>
      <c r="L63" s="48">
        <f t="shared" si="1"/>
        <v>4849.2</v>
      </c>
      <c r="M63" s="116">
        <v>2694.0</v>
      </c>
      <c r="N63" s="116">
        <f t="shared" si="2"/>
        <v>4849.2</v>
      </c>
      <c r="O63" s="38" t="str">
        <f t="shared" si="3"/>
        <v/>
      </c>
      <c r="P63" s="3"/>
      <c r="Q63" s="3"/>
      <c r="R63" s="3"/>
      <c r="S63" s="3"/>
      <c r="T63" s="3"/>
      <c r="U63" s="3"/>
      <c r="V63" s="3"/>
      <c r="W63" s="3"/>
      <c r="X63" s="3"/>
      <c r="Y63" s="3"/>
      <c r="Z63" s="3"/>
    </row>
    <row r="64" ht="197.25" customHeight="1">
      <c r="A64" s="30">
        <v>48.0</v>
      </c>
      <c r="B64" s="42">
        <v>1.0</v>
      </c>
      <c r="C64" s="43" t="s">
        <v>811</v>
      </c>
      <c r="D64" s="96"/>
      <c r="E64" s="94" t="s">
        <v>812</v>
      </c>
      <c r="F64" s="82"/>
      <c r="G64" s="123" t="s">
        <v>708</v>
      </c>
      <c r="H64" s="124" t="s">
        <v>813</v>
      </c>
      <c r="I64" s="124"/>
      <c r="J64" s="48">
        <v>1566.0</v>
      </c>
      <c r="K64" s="125"/>
      <c r="L64" s="48">
        <f t="shared" si="1"/>
        <v>2818.8</v>
      </c>
      <c r="M64" s="116">
        <v>1566.0</v>
      </c>
      <c r="N64" s="116">
        <f t="shared" si="2"/>
        <v>2818.8</v>
      </c>
      <c r="O64" s="38" t="str">
        <f t="shared" si="3"/>
        <v/>
      </c>
      <c r="P64" s="3"/>
      <c r="Q64" s="3"/>
      <c r="R64" s="3"/>
      <c r="S64" s="3"/>
      <c r="T64" s="3"/>
      <c r="U64" s="3"/>
      <c r="V64" s="3"/>
      <c r="W64" s="3"/>
      <c r="X64" s="3"/>
      <c r="Y64" s="3"/>
      <c r="Z64" s="3"/>
    </row>
    <row r="65" ht="189.0" customHeight="1">
      <c r="A65" s="30">
        <v>49.0</v>
      </c>
      <c r="B65" s="42">
        <v>1.0</v>
      </c>
      <c r="C65" s="43" t="s">
        <v>814</v>
      </c>
      <c r="D65" s="96"/>
      <c r="E65" s="94" t="s">
        <v>815</v>
      </c>
      <c r="F65" s="82"/>
      <c r="G65" s="123" t="s">
        <v>708</v>
      </c>
      <c r="H65" s="124" t="s">
        <v>813</v>
      </c>
      <c r="I65" s="45"/>
      <c r="J65" s="48">
        <v>1374.0</v>
      </c>
      <c r="K65" s="47"/>
      <c r="L65" s="48">
        <f t="shared" si="1"/>
        <v>2473.2</v>
      </c>
      <c r="M65" s="116">
        <v>1374.0</v>
      </c>
      <c r="N65" s="116">
        <f t="shared" si="2"/>
        <v>2473.2</v>
      </c>
      <c r="O65" s="38" t="str">
        <f t="shared" si="3"/>
        <v/>
      </c>
      <c r="P65" s="3"/>
      <c r="Q65" s="3"/>
      <c r="R65" s="3"/>
      <c r="S65" s="3"/>
      <c r="T65" s="3"/>
      <c r="U65" s="3"/>
      <c r="V65" s="3"/>
      <c r="W65" s="3"/>
      <c r="X65" s="3"/>
      <c r="Y65" s="3"/>
      <c r="Z65" s="3"/>
    </row>
    <row r="66" ht="177.0" customHeight="1">
      <c r="A66" s="30">
        <v>50.0</v>
      </c>
      <c r="B66" s="42">
        <v>1.0</v>
      </c>
      <c r="C66" s="121" t="s">
        <v>816</v>
      </c>
      <c r="D66" s="96"/>
      <c r="E66" s="94" t="s">
        <v>817</v>
      </c>
      <c r="F66" s="82"/>
      <c r="G66" s="123" t="s">
        <v>818</v>
      </c>
      <c r="H66" s="45" t="s">
        <v>819</v>
      </c>
      <c r="I66" s="45"/>
      <c r="J66" s="48">
        <v>894.0</v>
      </c>
      <c r="K66" s="47"/>
      <c r="L66" s="48">
        <f t="shared" si="1"/>
        <v>1609.2</v>
      </c>
      <c r="M66" s="116">
        <v>894.0</v>
      </c>
      <c r="N66" s="116">
        <f t="shared" si="2"/>
        <v>1609.2</v>
      </c>
      <c r="O66" s="38" t="str">
        <f t="shared" si="3"/>
        <v/>
      </c>
      <c r="P66" s="3"/>
      <c r="Q66" s="3"/>
      <c r="R66" s="3"/>
      <c r="S66" s="3"/>
      <c r="T66" s="3"/>
      <c r="U66" s="3"/>
      <c r="V66" s="3"/>
      <c r="W66" s="3"/>
      <c r="X66" s="3"/>
      <c r="Y66" s="3"/>
      <c r="Z66" s="3"/>
    </row>
    <row r="67" ht="181.5" customHeight="1">
      <c r="A67" s="30">
        <v>51.0</v>
      </c>
      <c r="B67" s="42">
        <v>1.0</v>
      </c>
      <c r="C67" s="43" t="s">
        <v>820</v>
      </c>
      <c r="D67" s="96"/>
      <c r="E67" s="94" t="s">
        <v>821</v>
      </c>
      <c r="F67" s="82"/>
      <c r="G67" s="123" t="s">
        <v>822</v>
      </c>
      <c r="H67" s="45" t="s">
        <v>819</v>
      </c>
      <c r="I67" s="45"/>
      <c r="J67" s="48">
        <v>1014.0</v>
      </c>
      <c r="K67" s="47"/>
      <c r="L67" s="48">
        <f t="shared" si="1"/>
        <v>1825.2</v>
      </c>
      <c r="M67" s="116">
        <v>1014.0</v>
      </c>
      <c r="N67" s="116">
        <f t="shared" si="2"/>
        <v>1825.2</v>
      </c>
      <c r="O67" s="38" t="str">
        <f t="shared" si="3"/>
        <v/>
      </c>
      <c r="P67" s="3"/>
      <c r="Q67" s="3"/>
      <c r="R67" s="3"/>
      <c r="S67" s="3"/>
      <c r="T67" s="3"/>
      <c r="U67" s="3"/>
      <c r="V67" s="3"/>
      <c r="W67" s="3"/>
      <c r="X67" s="3"/>
      <c r="Y67" s="3"/>
      <c r="Z67" s="3"/>
    </row>
    <row r="68" ht="129.0" customHeight="1">
      <c r="A68" s="30">
        <v>52.0</v>
      </c>
      <c r="B68" s="42">
        <v>1.0</v>
      </c>
      <c r="C68" s="43" t="s">
        <v>823</v>
      </c>
      <c r="D68" s="96"/>
      <c r="E68" s="94" t="s">
        <v>824</v>
      </c>
      <c r="F68" s="82"/>
      <c r="G68" s="123" t="s">
        <v>825</v>
      </c>
      <c r="H68" s="45" t="s">
        <v>819</v>
      </c>
      <c r="I68" s="45"/>
      <c r="J68" s="48">
        <v>1032.0</v>
      </c>
      <c r="K68" s="47"/>
      <c r="L68" s="48">
        <f t="shared" si="1"/>
        <v>1857.6</v>
      </c>
      <c r="M68" s="119">
        <v>948.0</v>
      </c>
      <c r="N68" s="119">
        <f t="shared" si="2"/>
        <v>1706.4</v>
      </c>
      <c r="O68" s="38" t="str">
        <f t="shared" si="3"/>
        <v/>
      </c>
      <c r="P68" s="3"/>
      <c r="Q68" s="3"/>
      <c r="R68" s="3"/>
      <c r="S68" s="3"/>
      <c r="T68" s="3"/>
      <c r="U68" s="3"/>
      <c r="V68" s="3"/>
      <c r="W68" s="3"/>
      <c r="X68" s="3"/>
      <c r="Y68" s="3"/>
      <c r="Z68" s="3"/>
    </row>
    <row r="69" ht="135.0" customHeight="1">
      <c r="A69" s="30">
        <v>53.0</v>
      </c>
      <c r="B69" s="41">
        <v>1.0</v>
      </c>
      <c r="C69" s="43" t="s">
        <v>826</v>
      </c>
      <c r="D69" s="96"/>
      <c r="E69" s="94" t="s">
        <v>827</v>
      </c>
      <c r="F69" s="82"/>
      <c r="G69" s="123" t="s">
        <v>828</v>
      </c>
      <c r="H69" s="45" t="s">
        <v>819</v>
      </c>
      <c r="I69" s="45"/>
      <c r="J69" s="48">
        <v>1152.0</v>
      </c>
      <c r="K69" s="47"/>
      <c r="L69" s="48">
        <f t="shared" si="1"/>
        <v>2073.6</v>
      </c>
      <c r="M69" s="119">
        <v>1086.0</v>
      </c>
      <c r="N69" s="119">
        <f t="shared" si="2"/>
        <v>1954.8</v>
      </c>
      <c r="O69" s="38" t="str">
        <f t="shared" si="3"/>
        <v/>
      </c>
      <c r="P69" s="3"/>
      <c r="Q69" s="3"/>
      <c r="R69" s="3"/>
      <c r="S69" s="3"/>
      <c r="T69" s="3"/>
      <c r="U69" s="3"/>
      <c r="V69" s="3"/>
      <c r="W69" s="3"/>
      <c r="X69" s="3"/>
      <c r="Y69" s="3"/>
      <c r="Z69" s="3"/>
    </row>
    <row r="70" ht="124.5" customHeight="1">
      <c r="A70" s="30">
        <v>54.0</v>
      </c>
      <c r="B70" s="41">
        <v>1.0</v>
      </c>
      <c r="C70" s="43" t="s">
        <v>829</v>
      </c>
      <c r="D70" s="96"/>
      <c r="E70" s="94" t="s">
        <v>830</v>
      </c>
      <c r="F70" s="82"/>
      <c r="G70" s="123" t="s">
        <v>825</v>
      </c>
      <c r="H70" s="45" t="s">
        <v>819</v>
      </c>
      <c r="I70" s="45"/>
      <c r="J70" s="48">
        <v>957.0</v>
      </c>
      <c r="K70" s="47"/>
      <c r="L70" s="48">
        <f t="shared" si="1"/>
        <v>1722.6</v>
      </c>
      <c r="M70" s="116">
        <v>957.0</v>
      </c>
      <c r="N70" s="116">
        <f t="shared" si="2"/>
        <v>1722.6</v>
      </c>
      <c r="O70" s="38" t="str">
        <f t="shared" si="3"/>
        <v/>
      </c>
      <c r="P70" s="3"/>
      <c r="Q70" s="3"/>
      <c r="R70" s="3"/>
      <c r="S70" s="3"/>
      <c r="T70" s="3"/>
      <c r="U70" s="3"/>
      <c r="V70" s="3"/>
      <c r="W70" s="3"/>
      <c r="X70" s="3"/>
      <c r="Y70" s="3"/>
      <c r="Z70" s="3"/>
    </row>
    <row r="71" ht="190.5" customHeight="1">
      <c r="A71" s="30">
        <v>55.0</v>
      </c>
      <c r="B71" s="41">
        <v>1.0</v>
      </c>
      <c r="C71" s="121" t="s">
        <v>831</v>
      </c>
      <c r="D71" s="96"/>
      <c r="E71" s="94" t="s">
        <v>832</v>
      </c>
      <c r="F71" s="82"/>
      <c r="G71" s="123" t="s">
        <v>833</v>
      </c>
      <c r="H71" s="45" t="s">
        <v>819</v>
      </c>
      <c r="I71" s="45"/>
      <c r="J71" s="48">
        <v>1152.0</v>
      </c>
      <c r="K71" s="47"/>
      <c r="L71" s="48">
        <f t="shared" si="1"/>
        <v>2073.6</v>
      </c>
      <c r="M71" s="116">
        <v>1152.0</v>
      </c>
      <c r="N71" s="116">
        <f t="shared" si="2"/>
        <v>2073.6</v>
      </c>
      <c r="O71" s="38" t="str">
        <f t="shared" si="3"/>
        <v/>
      </c>
      <c r="P71" s="3"/>
      <c r="Q71" s="3"/>
      <c r="R71" s="3"/>
      <c r="S71" s="3"/>
      <c r="T71" s="3"/>
      <c r="U71" s="3"/>
      <c r="V71" s="3"/>
      <c r="W71" s="3"/>
      <c r="X71" s="3"/>
      <c r="Y71" s="3"/>
      <c r="Z71" s="3"/>
    </row>
    <row r="72" ht="122.25" customHeight="1">
      <c r="A72" s="30">
        <v>56.0</v>
      </c>
      <c r="B72" s="41">
        <v>1.0</v>
      </c>
      <c r="C72" s="43" t="s">
        <v>834</v>
      </c>
      <c r="D72" s="96"/>
      <c r="E72" s="94" t="s">
        <v>835</v>
      </c>
      <c r="F72" s="82"/>
      <c r="G72" s="123" t="s">
        <v>833</v>
      </c>
      <c r="H72" s="45" t="s">
        <v>819</v>
      </c>
      <c r="I72" s="45"/>
      <c r="J72" s="48">
        <v>1092.0</v>
      </c>
      <c r="K72" s="47"/>
      <c r="L72" s="48">
        <f t="shared" si="1"/>
        <v>1965.6</v>
      </c>
      <c r="M72" s="119">
        <v>1071.0</v>
      </c>
      <c r="N72" s="119"/>
      <c r="O72" s="38" t="str">
        <f t="shared" si="3"/>
        <v/>
      </c>
      <c r="P72" s="3"/>
      <c r="Q72" s="3"/>
      <c r="R72" s="3"/>
      <c r="S72" s="3"/>
      <c r="T72" s="3"/>
      <c r="U72" s="3"/>
      <c r="V72" s="3"/>
      <c r="W72" s="3"/>
      <c r="X72" s="3"/>
      <c r="Y72" s="3"/>
      <c r="Z72" s="3"/>
    </row>
    <row r="73" ht="144.75" customHeight="1">
      <c r="A73" s="30">
        <v>57.0</v>
      </c>
      <c r="B73" s="41">
        <v>1.0</v>
      </c>
      <c r="C73" s="43" t="s">
        <v>836</v>
      </c>
      <c r="D73" s="96"/>
      <c r="E73" s="94" t="s">
        <v>835</v>
      </c>
      <c r="F73" s="82"/>
      <c r="G73" s="123" t="s">
        <v>833</v>
      </c>
      <c r="H73" s="45" t="s">
        <v>819</v>
      </c>
      <c r="I73" s="45"/>
      <c r="J73" s="48">
        <v>1218.0</v>
      </c>
      <c r="K73" s="47"/>
      <c r="L73" s="48">
        <f t="shared" si="1"/>
        <v>2192.4</v>
      </c>
      <c r="M73" s="119">
        <v>1194.0</v>
      </c>
      <c r="N73" s="119"/>
      <c r="O73" s="38" t="str">
        <f t="shared" si="3"/>
        <v/>
      </c>
      <c r="P73" s="3"/>
      <c r="Q73" s="3"/>
      <c r="R73" s="3"/>
      <c r="S73" s="3"/>
      <c r="T73" s="3"/>
      <c r="U73" s="3"/>
      <c r="V73" s="3"/>
      <c r="W73" s="3"/>
      <c r="X73" s="3"/>
      <c r="Y73" s="3"/>
      <c r="Z73" s="3"/>
    </row>
    <row r="74" ht="162.0" customHeight="1">
      <c r="A74" s="30">
        <v>58.0</v>
      </c>
      <c r="B74" s="41">
        <v>1.0</v>
      </c>
      <c r="C74" s="43" t="s">
        <v>837</v>
      </c>
      <c r="D74" s="96"/>
      <c r="E74" s="94" t="s">
        <v>838</v>
      </c>
      <c r="F74" s="82"/>
      <c r="G74" s="123" t="s">
        <v>839</v>
      </c>
      <c r="H74" s="124" t="s">
        <v>813</v>
      </c>
      <c r="I74" s="45"/>
      <c r="J74" s="48">
        <v>702.0</v>
      </c>
      <c r="K74" s="47"/>
      <c r="L74" s="48">
        <f t="shared" si="1"/>
        <v>1263.6</v>
      </c>
      <c r="M74" s="116">
        <v>702.0</v>
      </c>
      <c r="N74" s="116">
        <f t="shared" ref="N74:N99" si="4">M74*1.8</f>
        <v>1263.6</v>
      </c>
      <c r="O74" s="38" t="str">
        <f t="shared" si="3"/>
        <v/>
      </c>
      <c r="P74" s="3"/>
      <c r="Q74" s="3"/>
      <c r="R74" s="3"/>
      <c r="S74" s="3"/>
      <c r="T74" s="3"/>
      <c r="U74" s="3"/>
      <c r="V74" s="3"/>
      <c r="W74" s="3"/>
      <c r="X74" s="3"/>
      <c r="Y74" s="3"/>
      <c r="Z74" s="3"/>
    </row>
    <row r="75" ht="153.0" customHeight="1">
      <c r="A75" s="30">
        <v>59.0</v>
      </c>
      <c r="B75" s="41">
        <v>1.0</v>
      </c>
      <c r="C75" s="43" t="s">
        <v>840</v>
      </c>
      <c r="D75" s="96"/>
      <c r="E75" s="94" t="s">
        <v>841</v>
      </c>
      <c r="F75" s="82"/>
      <c r="G75" s="123" t="s">
        <v>708</v>
      </c>
      <c r="H75" s="124" t="s">
        <v>813</v>
      </c>
      <c r="I75" s="45"/>
      <c r="J75" s="48">
        <v>816.0</v>
      </c>
      <c r="K75" s="47"/>
      <c r="L75" s="48">
        <f t="shared" si="1"/>
        <v>1468.8</v>
      </c>
      <c r="M75" s="116">
        <v>816.0</v>
      </c>
      <c r="N75" s="116">
        <f t="shared" si="4"/>
        <v>1468.8</v>
      </c>
      <c r="O75" s="38" t="str">
        <f t="shared" si="3"/>
        <v/>
      </c>
      <c r="P75" s="3"/>
      <c r="Q75" s="3"/>
      <c r="R75" s="3"/>
      <c r="S75" s="3"/>
      <c r="T75" s="3"/>
      <c r="U75" s="3"/>
      <c r="V75" s="3"/>
      <c r="W75" s="3"/>
      <c r="X75" s="3"/>
      <c r="Y75" s="3"/>
      <c r="Z75" s="3"/>
    </row>
    <row r="76" ht="144.75" customHeight="1">
      <c r="A76" s="30">
        <v>60.0</v>
      </c>
      <c r="B76" s="41">
        <v>1.0</v>
      </c>
      <c r="C76" s="43" t="s">
        <v>842</v>
      </c>
      <c r="D76" s="96"/>
      <c r="E76" s="94" t="s">
        <v>843</v>
      </c>
      <c r="F76" s="82"/>
      <c r="G76" s="123" t="s">
        <v>708</v>
      </c>
      <c r="H76" s="124" t="s">
        <v>813</v>
      </c>
      <c r="I76" s="45"/>
      <c r="J76" s="48">
        <v>762.0</v>
      </c>
      <c r="K76" s="47"/>
      <c r="L76" s="48">
        <f t="shared" si="1"/>
        <v>1371.6</v>
      </c>
      <c r="M76" s="116">
        <v>762.0</v>
      </c>
      <c r="N76" s="116">
        <f t="shared" si="4"/>
        <v>1371.6</v>
      </c>
      <c r="O76" s="38" t="str">
        <f t="shared" si="3"/>
        <v/>
      </c>
      <c r="P76" s="3"/>
      <c r="Q76" s="3"/>
      <c r="R76" s="3"/>
      <c r="S76" s="3"/>
      <c r="T76" s="3"/>
      <c r="U76" s="3"/>
      <c r="V76" s="3"/>
      <c r="W76" s="3"/>
      <c r="X76" s="3"/>
      <c r="Y76" s="3"/>
      <c r="Z76" s="3"/>
    </row>
    <row r="77" ht="181.5" customHeight="1">
      <c r="A77" s="30">
        <v>61.0</v>
      </c>
      <c r="B77" s="41">
        <v>1.0</v>
      </c>
      <c r="C77" s="43" t="s">
        <v>844</v>
      </c>
      <c r="D77" s="3"/>
      <c r="E77" s="94" t="s">
        <v>845</v>
      </c>
      <c r="F77" s="82"/>
      <c r="G77" s="123" t="s">
        <v>708</v>
      </c>
      <c r="H77" s="124"/>
      <c r="I77" s="124"/>
      <c r="J77" s="48">
        <v>888.0</v>
      </c>
      <c r="K77" s="47"/>
      <c r="L77" s="48">
        <f t="shared" si="1"/>
        <v>1598.4</v>
      </c>
      <c r="M77" s="116">
        <v>888.0</v>
      </c>
      <c r="N77" s="116">
        <f t="shared" si="4"/>
        <v>1598.4</v>
      </c>
      <c r="O77" s="38" t="str">
        <f t="shared" si="3"/>
        <v/>
      </c>
      <c r="P77" s="3"/>
      <c r="Q77" s="3"/>
      <c r="R77" s="3"/>
      <c r="S77" s="3"/>
      <c r="T77" s="3"/>
      <c r="U77" s="3"/>
      <c r="V77" s="3"/>
      <c r="W77" s="3"/>
      <c r="X77" s="3"/>
      <c r="Y77" s="3"/>
      <c r="Z77" s="3"/>
    </row>
    <row r="78" ht="147.75" customHeight="1">
      <c r="A78" s="30">
        <v>62.0</v>
      </c>
      <c r="B78" s="41">
        <v>1.0</v>
      </c>
      <c r="C78" s="121" t="s">
        <v>846</v>
      </c>
      <c r="D78" s="96"/>
      <c r="E78" s="94" t="s">
        <v>847</v>
      </c>
      <c r="F78" s="82"/>
      <c r="G78" s="123" t="s">
        <v>708</v>
      </c>
      <c r="H78" s="45"/>
      <c r="I78" s="45"/>
      <c r="J78" s="48">
        <v>804.0</v>
      </c>
      <c r="K78" s="47"/>
      <c r="L78" s="48">
        <f t="shared" si="1"/>
        <v>1447.2</v>
      </c>
      <c r="M78" s="116">
        <v>804.0</v>
      </c>
      <c r="N78" s="116">
        <f t="shared" si="4"/>
        <v>1447.2</v>
      </c>
      <c r="O78" s="38" t="str">
        <f t="shared" si="3"/>
        <v/>
      </c>
      <c r="P78" s="3"/>
      <c r="Q78" s="3"/>
      <c r="R78" s="3"/>
      <c r="S78" s="3"/>
      <c r="T78" s="3"/>
      <c r="U78" s="3"/>
      <c r="V78" s="3"/>
      <c r="W78" s="3"/>
      <c r="X78" s="3"/>
      <c r="Y78" s="3"/>
      <c r="Z78" s="3"/>
    </row>
    <row r="79" ht="145.5" customHeight="1">
      <c r="A79" s="30">
        <v>63.0</v>
      </c>
      <c r="B79" s="41">
        <v>1.0</v>
      </c>
      <c r="C79" s="43" t="s">
        <v>848</v>
      </c>
      <c r="D79" s="96"/>
      <c r="E79" s="94" t="s">
        <v>849</v>
      </c>
      <c r="F79" s="82"/>
      <c r="G79" s="123" t="s">
        <v>708</v>
      </c>
      <c r="H79" s="45"/>
      <c r="I79" s="45"/>
      <c r="J79" s="48">
        <v>852.0</v>
      </c>
      <c r="K79" s="47"/>
      <c r="L79" s="48">
        <f t="shared" si="1"/>
        <v>1533.6</v>
      </c>
      <c r="M79" s="116">
        <v>852.0</v>
      </c>
      <c r="N79" s="116">
        <f t="shared" si="4"/>
        <v>1533.6</v>
      </c>
      <c r="O79" s="38" t="str">
        <f t="shared" si="3"/>
        <v/>
      </c>
      <c r="P79" s="3"/>
      <c r="Q79" s="3"/>
      <c r="R79" s="3"/>
      <c r="S79" s="3"/>
      <c r="T79" s="3"/>
      <c r="U79" s="3"/>
      <c r="V79" s="3"/>
      <c r="W79" s="3"/>
      <c r="X79" s="3"/>
      <c r="Y79" s="3"/>
      <c r="Z79" s="3"/>
    </row>
    <row r="80" ht="162.0" customHeight="1">
      <c r="A80" s="30">
        <v>64.0</v>
      </c>
      <c r="B80" s="41">
        <v>1.0</v>
      </c>
      <c r="C80" s="43" t="s">
        <v>850</v>
      </c>
      <c r="D80" s="96"/>
      <c r="E80" s="94" t="s">
        <v>851</v>
      </c>
      <c r="F80" s="82"/>
      <c r="G80" s="123" t="s">
        <v>708</v>
      </c>
      <c r="H80" s="124" t="s">
        <v>813</v>
      </c>
      <c r="I80" s="45"/>
      <c r="J80" s="48">
        <v>1668.0</v>
      </c>
      <c r="K80" s="47"/>
      <c r="L80" s="48">
        <f t="shared" si="1"/>
        <v>3002.4</v>
      </c>
      <c r="M80" s="116">
        <v>1668.0</v>
      </c>
      <c r="N80" s="116">
        <f t="shared" si="4"/>
        <v>3002.4</v>
      </c>
      <c r="O80" s="38" t="str">
        <f t="shared" si="3"/>
        <v/>
      </c>
      <c r="P80" s="3"/>
      <c r="Q80" s="3"/>
      <c r="R80" s="3"/>
      <c r="S80" s="3"/>
      <c r="T80" s="3"/>
      <c r="U80" s="3"/>
      <c r="V80" s="3"/>
      <c r="W80" s="3"/>
      <c r="X80" s="3"/>
      <c r="Y80" s="3"/>
      <c r="Z80" s="3"/>
    </row>
    <row r="81" ht="150.0" customHeight="1">
      <c r="A81" s="30">
        <v>65.0</v>
      </c>
      <c r="B81" s="41">
        <v>1.0</v>
      </c>
      <c r="C81" s="43" t="s">
        <v>852</v>
      </c>
      <c r="D81" s="96"/>
      <c r="E81" s="94" t="s">
        <v>853</v>
      </c>
      <c r="F81" s="82"/>
      <c r="G81" s="123" t="s">
        <v>708</v>
      </c>
      <c r="H81" s="124" t="s">
        <v>813</v>
      </c>
      <c r="I81" s="45"/>
      <c r="J81" s="48">
        <v>1692.0</v>
      </c>
      <c r="K81" s="47"/>
      <c r="L81" s="48">
        <f t="shared" si="1"/>
        <v>3045.6</v>
      </c>
      <c r="M81" s="116">
        <v>1692.0</v>
      </c>
      <c r="N81" s="116">
        <f t="shared" si="4"/>
        <v>3045.6</v>
      </c>
      <c r="O81" s="38" t="str">
        <f t="shared" si="3"/>
        <v/>
      </c>
      <c r="P81" s="3"/>
      <c r="Q81" s="3"/>
      <c r="R81" s="3"/>
      <c r="S81" s="3"/>
      <c r="T81" s="3"/>
      <c r="U81" s="3"/>
      <c r="V81" s="3"/>
      <c r="W81" s="3"/>
      <c r="X81" s="3"/>
      <c r="Y81" s="3"/>
      <c r="Z81" s="3"/>
    </row>
    <row r="82" ht="126.75" customHeight="1">
      <c r="A82" s="30">
        <v>66.0</v>
      </c>
      <c r="B82" s="41">
        <v>1.0</v>
      </c>
      <c r="C82" s="43" t="s">
        <v>854</v>
      </c>
      <c r="D82" s="96"/>
      <c r="E82" s="94" t="s">
        <v>855</v>
      </c>
      <c r="F82" s="82"/>
      <c r="G82" s="123" t="s">
        <v>856</v>
      </c>
      <c r="H82" s="48" t="s">
        <v>856</v>
      </c>
      <c r="I82" s="45"/>
      <c r="J82" s="48" t="s">
        <v>857</v>
      </c>
      <c r="K82" s="47"/>
      <c r="L82" s="48" t="s">
        <v>856</v>
      </c>
      <c r="M82" s="116">
        <v>0.0</v>
      </c>
      <c r="N82" s="116">
        <f t="shared" si="4"/>
        <v>0</v>
      </c>
      <c r="O82" s="38" t="str">
        <f t="shared" si="3"/>
        <v/>
      </c>
      <c r="P82" s="3"/>
      <c r="Q82" s="3"/>
      <c r="R82" s="3"/>
      <c r="S82" s="3"/>
      <c r="T82" s="3"/>
      <c r="U82" s="3"/>
      <c r="V82" s="3"/>
      <c r="W82" s="3"/>
      <c r="X82" s="3"/>
      <c r="Y82" s="3"/>
      <c r="Z82" s="3"/>
    </row>
    <row r="83" ht="201.75" customHeight="1">
      <c r="A83" s="30">
        <v>67.0</v>
      </c>
      <c r="B83" s="41">
        <v>1.0</v>
      </c>
      <c r="C83" s="121" t="s">
        <v>858</v>
      </c>
      <c r="D83" s="96"/>
      <c r="E83" s="94" t="s">
        <v>859</v>
      </c>
      <c r="F83" s="82"/>
      <c r="G83" s="123" t="s">
        <v>708</v>
      </c>
      <c r="H83" s="124" t="s">
        <v>813</v>
      </c>
      <c r="I83" s="45"/>
      <c r="J83" s="48">
        <v>1686.0</v>
      </c>
      <c r="K83" s="47"/>
      <c r="L83" s="48">
        <f t="shared" ref="L83:L137" si="5">J83*1.8</f>
        <v>3034.8</v>
      </c>
      <c r="M83" s="119">
        <v>1632.0</v>
      </c>
      <c r="N83" s="119">
        <f t="shared" si="4"/>
        <v>2937.6</v>
      </c>
      <c r="O83" s="38" t="str">
        <f t="shared" si="3"/>
        <v/>
      </c>
      <c r="P83" s="3"/>
      <c r="Q83" s="3"/>
      <c r="R83" s="3"/>
      <c r="S83" s="3"/>
      <c r="T83" s="3"/>
      <c r="U83" s="3"/>
      <c r="V83" s="3"/>
      <c r="W83" s="3"/>
      <c r="X83" s="3"/>
      <c r="Y83" s="3"/>
      <c r="Z83" s="3"/>
    </row>
    <row r="84" ht="201.0" customHeight="1">
      <c r="A84" s="30">
        <v>68.0</v>
      </c>
      <c r="B84" s="41">
        <v>1.0</v>
      </c>
      <c r="C84" s="43" t="s">
        <v>860</v>
      </c>
      <c r="D84" s="96"/>
      <c r="E84" s="94" t="s">
        <v>861</v>
      </c>
      <c r="F84" s="82"/>
      <c r="G84" s="123" t="s">
        <v>708</v>
      </c>
      <c r="H84" s="45" t="s">
        <v>862</v>
      </c>
      <c r="I84" s="45"/>
      <c r="J84" s="48">
        <v>1548.0</v>
      </c>
      <c r="K84" s="47"/>
      <c r="L84" s="48">
        <f t="shared" si="5"/>
        <v>2786.4</v>
      </c>
      <c r="M84" s="119">
        <v>1488.0</v>
      </c>
      <c r="N84" s="119">
        <f t="shared" si="4"/>
        <v>2678.4</v>
      </c>
      <c r="O84" s="38" t="str">
        <f t="shared" si="3"/>
        <v/>
      </c>
      <c r="P84" s="3"/>
      <c r="Q84" s="3"/>
      <c r="R84" s="3"/>
      <c r="S84" s="3"/>
      <c r="T84" s="3"/>
      <c r="U84" s="3"/>
      <c r="V84" s="3"/>
      <c r="W84" s="3"/>
      <c r="X84" s="3"/>
      <c r="Y84" s="3"/>
      <c r="Z84" s="3"/>
    </row>
    <row r="85" ht="155.25" customHeight="1">
      <c r="A85" s="30">
        <v>69.0</v>
      </c>
      <c r="B85" s="41">
        <v>1.0</v>
      </c>
      <c r="C85" s="43" t="s">
        <v>863</v>
      </c>
      <c r="D85" s="96"/>
      <c r="E85" s="94" t="s">
        <v>864</v>
      </c>
      <c r="F85" s="82"/>
      <c r="G85" s="123" t="s">
        <v>865</v>
      </c>
      <c r="H85" s="124" t="s">
        <v>813</v>
      </c>
      <c r="I85" s="45"/>
      <c r="J85" s="48">
        <v>2988.0</v>
      </c>
      <c r="K85" s="47"/>
      <c r="L85" s="48">
        <f t="shared" si="5"/>
        <v>5378.4</v>
      </c>
      <c r="M85" s="116">
        <v>2988.0</v>
      </c>
      <c r="N85" s="116">
        <f t="shared" si="4"/>
        <v>5378.4</v>
      </c>
      <c r="O85" s="38" t="str">
        <f t="shared" si="3"/>
        <v/>
      </c>
      <c r="P85" s="3"/>
      <c r="Q85" s="3"/>
      <c r="R85" s="3"/>
      <c r="S85" s="3"/>
      <c r="T85" s="3"/>
      <c r="U85" s="3"/>
      <c r="V85" s="3"/>
      <c r="W85" s="3"/>
      <c r="X85" s="3"/>
      <c r="Y85" s="3"/>
      <c r="Z85" s="3"/>
    </row>
    <row r="86" ht="164.25" customHeight="1">
      <c r="A86" s="30">
        <v>70.0</v>
      </c>
      <c r="B86" s="41">
        <v>1.0</v>
      </c>
      <c r="C86" s="121" t="s">
        <v>866</v>
      </c>
      <c r="D86" s="96"/>
      <c r="E86" s="94" t="s">
        <v>867</v>
      </c>
      <c r="F86" s="82"/>
      <c r="G86" s="123" t="s">
        <v>868</v>
      </c>
      <c r="H86" s="124" t="s">
        <v>813</v>
      </c>
      <c r="I86" s="45"/>
      <c r="J86" s="48">
        <v>4068.0</v>
      </c>
      <c r="K86" s="47"/>
      <c r="L86" s="48">
        <f t="shared" si="5"/>
        <v>7322.4</v>
      </c>
      <c r="M86" s="116">
        <v>4068.0</v>
      </c>
      <c r="N86" s="116">
        <f t="shared" si="4"/>
        <v>7322.4</v>
      </c>
      <c r="O86" s="38" t="str">
        <f t="shared" si="3"/>
        <v/>
      </c>
      <c r="P86" s="3"/>
      <c r="Q86" s="3"/>
      <c r="R86" s="3"/>
      <c r="S86" s="3"/>
      <c r="T86" s="3"/>
      <c r="U86" s="3"/>
      <c r="V86" s="3"/>
      <c r="W86" s="3"/>
      <c r="X86" s="3"/>
      <c r="Y86" s="3"/>
      <c r="Z86" s="3"/>
    </row>
    <row r="87" ht="115.5" customHeight="1">
      <c r="A87" s="30">
        <v>71.0</v>
      </c>
      <c r="B87" s="41">
        <v>1.0</v>
      </c>
      <c r="C87" s="43" t="s">
        <v>869</v>
      </c>
      <c r="D87" s="96"/>
      <c r="E87" s="94" t="s">
        <v>870</v>
      </c>
      <c r="F87" s="82"/>
      <c r="G87" s="123" t="s">
        <v>871</v>
      </c>
      <c r="H87" s="124" t="s">
        <v>813</v>
      </c>
      <c r="I87" s="45"/>
      <c r="J87" s="48">
        <v>5484.0</v>
      </c>
      <c r="K87" s="47"/>
      <c r="L87" s="48">
        <f t="shared" si="5"/>
        <v>9871.2</v>
      </c>
      <c r="M87" s="116">
        <v>5484.0</v>
      </c>
      <c r="N87" s="116">
        <f t="shared" si="4"/>
        <v>9871.2</v>
      </c>
      <c r="O87" s="38" t="str">
        <f t="shared" si="3"/>
        <v/>
      </c>
      <c r="P87" s="3"/>
      <c r="Q87" s="3"/>
      <c r="R87" s="3"/>
      <c r="S87" s="3"/>
      <c r="T87" s="3"/>
      <c r="U87" s="3"/>
      <c r="V87" s="3"/>
      <c r="W87" s="3"/>
      <c r="X87" s="3"/>
      <c r="Y87" s="3"/>
      <c r="Z87" s="3"/>
    </row>
    <row r="88" ht="123.75" customHeight="1">
      <c r="A88" s="30">
        <v>72.0</v>
      </c>
      <c r="B88" s="41">
        <v>1.0</v>
      </c>
      <c r="C88" s="43" t="s">
        <v>872</v>
      </c>
      <c r="D88" s="96"/>
      <c r="E88" s="94" t="s">
        <v>873</v>
      </c>
      <c r="F88" s="82"/>
      <c r="G88" s="123" t="s">
        <v>874</v>
      </c>
      <c r="H88" s="124" t="s">
        <v>813</v>
      </c>
      <c r="I88" s="45"/>
      <c r="J88" s="48">
        <v>2892.0</v>
      </c>
      <c r="K88" s="47"/>
      <c r="L88" s="48">
        <f t="shared" si="5"/>
        <v>5205.6</v>
      </c>
      <c r="M88" s="116">
        <v>2892.0</v>
      </c>
      <c r="N88" s="116">
        <f t="shared" si="4"/>
        <v>5205.6</v>
      </c>
      <c r="O88" s="38" t="str">
        <f t="shared" si="3"/>
        <v/>
      </c>
      <c r="P88" s="3"/>
      <c r="Q88" s="3"/>
      <c r="R88" s="3"/>
      <c r="S88" s="3"/>
      <c r="T88" s="3"/>
      <c r="U88" s="3"/>
      <c r="V88" s="3"/>
      <c r="W88" s="3"/>
      <c r="X88" s="3"/>
      <c r="Y88" s="3"/>
      <c r="Z88" s="3"/>
    </row>
    <row r="89" ht="127.5" customHeight="1">
      <c r="A89" s="30">
        <v>73.0</v>
      </c>
      <c r="B89" s="41">
        <v>1.0</v>
      </c>
      <c r="C89" s="43" t="s">
        <v>875</v>
      </c>
      <c r="D89" s="96"/>
      <c r="E89" s="94" t="s">
        <v>876</v>
      </c>
      <c r="F89" s="82"/>
      <c r="G89" s="123" t="s">
        <v>868</v>
      </c>
      <c r="H89" s="124" t="s">
        <v>813</v>
      </c>
      <c r="I89" s="45"/>
      <c r="J89" s="48">
        <v>3756.0</v>
      </c>
      <c r="K89" s="47"/>
      <c r="L89" s="48">
        <f t="shared" si="5"/>
        <v>6760.8</v>
      </c>
      <c r="M89" s="116">
        <v>3756.0</v>
      </c>
      <c r="N89" s="116">
        <f t="shared" si="4"/>
        <v>6760.8</v>
      </c>
      <c r="O89" s="38" t="str">
        <f t="shared" si="3"/>
        <v/>
      </c>
      <c r="P89" s="3"/>
      <c r="Q89" s="3"/>
      <c r="R89" s="3"/>
      <c r="S89" s="3"/>
      <c r="T89" s="3"/>
      <c r="U89" s="3"/>
      <c r="V89" s="3"/>
      <c r="W89" s="3"/>
      <c r="X89" s="3"/>
      <c r="Y89" s="3"/>
      <c r="Z89" s="3"/>
    </row>
    <row r="90" ht="120.0" customHeight="1">
      <c r="A90" s="30">
        <v>74.0</v>
      </c>
      <c r="B90" s="41">
        <v>1.0</v>
      </c>
      <c r="C90" s="43" t="s">
        <v>877</v>
      </c>
      <c r="D90" s="96"/>
      <c r="E90" s="94" t="s">
        <v>878</v>
      </c>
      <c r="F90" s="82"/>
      <c r="G90" s="123" t="s">
        <v>871</v>
      </c>
      <c r="H90" s="124" t="s">
        <v>813</v>
      </c>
      <c r="I90" s="45"/>
      <c r="J90" s="48">
        <v>5046.0</v>
      </c>
      <c r="K90" s="47"/>
      <c r="L90" s="48">
        <f t="shared" si="5"/>
        <v>9082.8</v>
      </c>
      <c r="M90" s="116">
        <v>5046.0</v>
      </c>
      <c r="N90" s="116">
        <f t="shared" si="4"/>
        <v>9082.8</v>
      </c>
      <c r="O90" s="38" t="str">
        <f t="shared" si="3"/>
        <v/>
      </c>
      <c r="P90" s="3"/>
      <c r="Q90" s="3"/>
      <c r="R90" s="3"/>
      <c r="S90" s="3"/>
      <c r="T90" s="3"/>
      <c r="U90" s="3"/>
      <c r="V90" s="3"/>
      <c r="W90" s="3"/>
      <c r="X90" s="3"/>
      <c r="Y90" s="3"/>
      <c r="Z90" s="3"/>
    </row>
    <row r="91" ht="153.0" customHeight="1">
      <c r="A91" s="30">
        <v>75.0</v>
      </c>
      <c r="B91" s="41">
        <v>1.0</v>
      </c>
      <c r="C91" s="121" t="s">
        <v>879</v>
      </c>
      <c r="D91" s="96"/>
      <c r="E91" s="94" t="s">
        <v>880</v>
      </c>
      <c r="F91" s="82"/>
      <c r="G91" s="123" t="s">
        <v>874</v>
      </c>
      <c r="H91" s="45" t="s">
        <v>881</v>
      </c>
      <c r="I91" s="45"/>
      <c r="J91" s="48">
        <v>3378.0</v>
      </c>
      <c r="K91" s="47"/>
      <c r="L91" s="48">
        <f t="shared" si="5"/>
        <v>6080.4</v>
      </c>
      <c r="M91" s="117">
        <v>2994.0</v>
      </c>
      <c r="N91" s="117">
        <f t="shared" si="4"/>
        <v>5389.2</v>
      </c>
      <c r="O91" s="38" t="str">
        <f t="shared" si="3"/>
        <v/>
      </c>
      <c r="P91" s="3"/>
      <c r="Q91" s="3"/>
      <c r="R91" s="3"/>
      <c r="S91" s="3"/>
      <c r="T91" s="3"/>
      <c r="U91" s="3"/>
      <c r="V91" s="3"/>
      <c r="W91" s="3"/>
      <c r="X91" s="3"/>
      <c r="Y91" s="3"/>
      <c r="Z91" s="3"/>
    </row>
    <row r="92" ht="150.0" customHeight="1">
      <c r="A92" s="30">
        <v>76.0</v>
      </c>
      <c r="B92" s="41">
        <v>1.0</v>
      </c>
      <c r="C92" s="43" t="s">
        <v>882</v>
      </c>
      <c r="D92" s="96"/>
      <c r="E92" s="94" t="s">
        <v>883</v>
      </c>
      <c r="F92" s="82"/>
      <c r="G92" s="123" t="s">
        <v>868</v>
      </c>
      <c r="H92" s="45" t="s">
        <v>881</v>
      </c>
      <c r="I92" s="45"/>
      <c r="J92" s="48">
        <v>4048.0</v>
      </c>
      <c r="K92" s="47"/>
      <c r="L92" s="48">
        <f t="shared" si="5"/>
        <v>7286.4</v>
      </c>
      <c r="M92" s="116">
        <v>4048.7999999999997</v>
      </c>
      <c r="N92" s="116">
        <f t="shared" si="4"/>
        <v>7287.84</v>
      </c>
      <c r="O92" s="38" t="str">
        <f t="shared" si="3"/>
        <v/>
      </c>
      <c r="P92" s="3"/>
      <c r="Q92" s="3"/>
      <c r="R92" s="3"/>
      <c r="S92" s="3"/>
      <c r="T92" s="3"/>
      <c r="U92" s="3"/>
      <c r="V92" s="3"/>
      <c r="W92" s="3"/>
      <c r="X92" s="3"/>
      <c r="Y92" s="3"/>
      <c r="Z92" s="3"/>
    </row>
    <row r="93" ht="129.0" customHeight="1">
      <c r="A93" s="30">
        <v>77.0</v>
      </c>
      <c r="B93" s="41">
        <v>1.0</v>
      </c>
      <c r="C93" s="43" t="s">
        <v>884</v>
      </c>
      <c r="D93" s="96"/>
      <c r="E93" s="94" t="s">
        <v>885</v>
      </c>
      <c r="F93" s="82"/>
      <c r="G93" s="123" t="s">
        <v>871</v>
      </c>
      <c r="H93" s="124" t="s">
        <v>813</v>
      </c>
      <c r="I93" s="45"/>
      <c r="J93" s="48">
        <v>5850.0</v>
      </c>
      <c r="K93" s="47"/>
      <c r="L93" s="48">
        <f t="shared" si="5"/>
        <v>10530</v>
      </c>
      <c r="M93" s="117">
        <v>5514.0</v>
      </c>
      <c r="N93" s="117">
        <f t="shared" si="4"/>
        <v>9925.2</v>
      </c>
      <c r="O93" s="38" t="str">
        <f t="shared" si="3"/>
        <v/>
      </c>
      <c r="P93" s="3"/>
      <c r="Q93" s="3"/>
      <c r="R93" s="3"/>
      <c r="S93" s="3"/>
      <c r="T93" s="3"/>
      <c r="U93" s="3"/>
      <c r="V93" s="3"/>
      <c r="W93" s="3"/>
      <c r="X93" s="3"/>
      <c r="Y93" s="3"/>
      <c r="Z93" s="3"/>
    </row>
    <row r="94" ht="120.0" customHeight="1">
      <c r="A94" s="30">
        <v>78.0</v>
      </c>
      <c r="B94" s="41">
        <v>1.0</v>
      </c>
      <c r="C94" s="43" t="s">
        <v>886</v>
      </c>
      <c r="D94" s="96"/>
      <c r="E94" s="94" t="s">
        <v>887</v>
      </c>
      <c r="F94" s="82"/>
      <c r="G94" s="123" t="s">
        <v>708</v>
      </c>
      <c r="H94" s="124" t="s">
        <v>813</v>
      </c>
      <c r="I94" s="124"/>
      <c r="J94" s="48">
        <v>2136.0</v>
      </c>
      <c r="K94" s="47"/>
      <c r="L94" s="48">
        <f t="shared" si="5"/>
        <v>3844.8</v>
      </c>
      <c r="M94" s="117">
        <v>1944.0</v>
      </c>
      <c r="N94" s="117">
        <f t="shared" si="4"/>
        <v>3499.2</v>
      </c>
      <c r="O94" s="38" t="str">
        <f t="shared" si="3"/>
        <v/>
      </c>
      <c r="P94" s="3"/>
      <c r="Q94" s="3"/>
      <c r="R94" s="3"/>
      <c r="S94" s="3"/>
      <c r="T94" s="3"/>
      <c r="U94" s="3"/>
      <c r="V94" s="3"/>
      <c r="W94" s="3"/>
      <c r="X94" s="3"/>
      <c r="Y94" s="3"/>
      <c r="Z94" s="3"/>
    </row>
    <row r="95" ht="216.0" customHeight="1">
      <c r="A95" s="30">
        <v>79.0</v>
      </c>
      <c r="B95" s="41">
        <v>1.0</v>
      </c>
      <c r="C95" s="121" t="s">
        <v>888</v>
      </c>
      <c r="D95" s="96"/>
      <c r="E95" s="94" t="s">
        <v>889</v>
      </c>
      <c r="F95" s="82"/>
      <c r="G95" s="123" t="s">
        <v>890</v>
      </c>
      <c r="H95" s="124" t="s">
        <v>813</v>
      </c>
      <c r="I95" s="45"/>
      <c r="J95" s="48">
        <v>1086.0</v>
      </c>
      <c r="K95" s="47"/>
      <c r="L95" s="48">
        <f t="shared" si="5"/>
        <v>1954.8</v>
      </c>
      <c r="M95" s="116">
        <v>1086.0</v>
      </c>
      <c r="N95" s="116">
        <f t="shared" si="4"/>
        <v>1954.8</v>
      </c>
      <c r="O95" s="38" t="str">
        <f t="shared" si="3"/>
        <v/>
      </c>
      <c r="P95" s="3"/>
      <c r="Q95" s="3"/>
      <c r="R95" s="3"/>
      <c r="S95" s="3"/>
      <c r="T95" s="3"/>
      <c r="U95" s="3"/>
      <c r="V95" s="3"/>
      <c r="W95" s="3"/>
      <c r="X95" s="3"/>
      <c r="Y95" s="3"/>
      <c r="Z95" s="3"/>
    </row>
    <row r="96" ht="216.0" customHeight="1">
      <c r="A96" s="30">
        <v>80.0</v>
      </c>
      <c r="B96" s="41">
        <v>1.0</v>
      </c>
      <c r="C96" s="43" t="s">
        <v>891</v>
      </c>
      <c r="D96" s="96"/>
      <c r="E96" s="94" t="s">
        <v>892</v>
      </c>
      <c r="F96" s="82"/>
      <c r="G96" s="123" t="s">
        <v>890</v>
      </c>
      <c r="H96" s="124" t="s">
        <v>813</v>
      </c>
      <c r="I96" s="45"/>
      <c r="J96" s="48">
        <v>1026.0</v>
      </c>
      <c r="K96" s="47"/>
      <c r="L96" s="48">
        <f t="shared" si="5"/>
        <v>1846.8</v>
      </c>
      <c r="M96" s="116">
        <v>1026.0</v>
      </c>
      <c r="N96" s="116">
        <f t="shared" si="4"/>
        <v>1846.8</v>
      </c>
      <c r="O96" s="38" t="str">
        <f t="shared" si="3"/>
        <v/>
      </c>
      <c r="P96" s="3"/>
      <c r="Q96" s="3"/>
      <c r="R96" s="3"/>
      <c r="S96" s="3"/>
      <c r="T96" s="3"/>
      <c r="U96" s="3"/>
      <c r="V96" s="3"/>
      <c r="W96" s="3"/>
      <c r="X96" s="3"/>
      <c r="Y96" s="3"/>
      <c r="Z96" s="3"/>
    </row>
    <row r="97" ht="188.25" customHeight="1">
      <c r="A97" s="30">
        <v>81.0</v>
      </c>
      <c r="B97" s="41">
        <v>1.0</v>
      </c>
      <c r="C97" s="43" t="s">
        <v>893</v>
      </c>
      <c r="D97" s="96"/>
      <c r="E97" s="94" t="s">
        <v>894</v>
      </c>
      <c r="F97" s="82"/>
      <c r="G97" s="123" t="s">
        <v>895</v>
      </c>
      <c r="H97" s="124" t="s">
        <v>813</v>
      </c>
      <c r="I97" s="45"/>
      <c r="J97" s="48">
        <v>3178.2</v>
      </c>
      <c r="K97" s="47"/>
      <c r="L97" s="48">
        <f t="shared" si="5"/>
        <v>5720.76</v>
      </c>
      <c r="M97" s="116">
        <v>3178.2</v>
      </c>
      <c r="N97" s="116">
        <f t="shared" si="4"/>
        <v>5720.76</v>
      </c>
      <c r="O97" s="38" t="str">
        <f t="shared" si="3"/>
        <v/>
      </c>
      <c r="P97" s="3"/>
      <c r="Q97" s="3"/>
      <c r="R97" s="3"/>
      <c r="S97" s="3"/>
      <c r="T97" s="3"/>
      <c r="U97" s="3"/>
      <c r="V97" s="3"/>
      <c r="W97" s="3"/>
      <c r="X97" s="3"/>
      <c r="Y97" s="3"/>
      <c r="Z97" s="3"/>
    </row>
    <row r="98" ht="183.0" customHeight="1">
      <c r="A98" s="30">
        <v>82.0</v>
      </c>
      <c r="B98" s="41">
        <v>1.0</v>
      </c>
      <c r="C98" s="43" t="s">
        <v>896</v>
      </c>
      <c r="D98" s="96"/>
      <c r="E98" s="94" t="s">
        <v>897</v>
      </c>
      <c r="F98" s="82"/>
      <c r="G98" s="123" t="s">
        <v>898</v>
      </c>
      <c r="H98" s="124" t="s">
        <v>813</v>
      </c>
      <c r="I98" s="45"/>
      <c r="J98" s="48">
        <v>4362.0</v>
      </c>
      <c r="K98" s="47"/>
      <c r="L98" s="48">
        <f t="shared" si="5"/>
        <v>7851.6</v>
      </c>
      <c r="M98" s="116">
        <v>4362.0</v>
      </c>
      <c r="N98" s="116">
        <f t="shared" si="4"/>
        <v>7851.6</v>
      </c>
      <c r="O98" s="38" t="str">
        <f t="shared" si="3"/>
        <v/>
      </c>
      <c r="P98" s="3"/>
      <c r="Q98" s="3"/>
      <c r="R98" s="3"/>
      <c r="S98" s="3"/>
      <c r="T98" s="3"/>
      <c r="U98" s="3"/>
      <c r="V98" s="3"/>
      <c r="W98" s="3"/>
      <c r="X98" s="3"/>
      <c r="Y98" s="3"/>
      <c r="Z98" s="3"/>
    </row>
    <row r="99" ht="186.0" customHeight="1">
      <c r="A99" s="30">
        <v>83.0</v>
      </c>
      <c r="B99" s="41">
        <v>1.0</v>
      </c>
      <c r="C99" s="43" t="s">
        <v>899</v>
      </c>
      <c r="D99" s="96"/>
      <c r="E99" s="94" t="s">
        <v>900</v>
      </c>
      <c r="F99" s="82"/>
      <c r="G99" s="123" t="s">
        <v>901</v>
      </c>
      <c r="H99" s="124" t="s">
        <v>813</v>
      </c>
      <c r="I99" s="45"/>
      <c r="J99" s="48">
        <v>5874.0</v>
      </c>
      <c r="K99" s="47"/>
      <c r="L99" s="48">
        <f t="shared" si="5"/>
        <v>10573.2</v>
      </c>
      <c r="M99" s="116">
        <v>5874.0</v>
      </c>
      <c r="N99" s="116">
        <f t="shared" si="4"/>
        <v>10573.2</v>
      </c>
      <c r="O99" s="38" t="str">
        <f t="shared" si="3"/>
        <v/>
      </c>
      <c r="P99" s="3"/>
      <c r="Q99" s="3"/>
      <c r="R99" s="3"/>
      <c r="S99" s="3"/>
      <c r="T99" s="3"/>
      <c r="U99" s="3"/>
      <c r="V99" s="3"/>
      <c r="W99" s="3"/>
      <c r="X99" s="3"/>
      <c r="Y99" s="3"/>
      <c r="Z99" s="3"/>
    </row>
    <row r="100" ht="160.5" customHeight="1">
      <c r="A100" s="30">
        <v>84.0</v>
      </c>
      <c r="B100" s="41">
        <v>1.0</v>
      </c>
      <c r="C100" s="43" t="s">
        <v>902</v>
      </c>
      <c r="D100" s="96"/>
      <c r="E100" s="94" t="s">
        <v>903</v>
      </c>
      <c r="F100" s="82"/>
      <c r="G100" s="123" t="s">
        <v>904</v>
      </c>
      <c r="H100" s="124" t="s">
        <v>791</v>
      </c>
      <c r="I100" s="45"/>
      <c r="J100" s="48">
        <v>2802.0</v>
      </c>
      <c r="K100" s="47"/>
      <c r="L100" s="48">
        <f t="shared" si="5"/>
        <v>5043.6</v>
      </c>
      <c r="M100" s="119"/>
      <c r="N100" s="119"/>
      <c r="O100" s="38" t="str">
        <f t="shared" si="3"/>
        <v/>
      </c>
      <c r="P100" s="3"/>
      <c r="Q100" s="3"/>
      <c r="R100" s="3"/>
      <c r="S100" s="3"/>
      <c r="T100" s="3"/>
      <c r="U100" s="3"/>
      <c r="V100" s="3"/>
      <c r="W100" s="3"/>
      <c r="X100" s="3"/>
      <c r="Y100" s="3"/>
      <c r="Z100" s="3"/>
    </row>
    <row r="101" ht="157.5" customHeight="1">
      <c r="A101" s="30">
        <v>85.0</v>
      </c>
      <c r="B101" s="41">
        <v>1.0</v>
      </c>
      <c r="C101" s="43" t="s">
        <v>905</v>
      </c>
      <c r="D101" s="96"/>
      <c r="E101" s="94" t="s">
        <v>906</v>
      </c>
      <c r="F101" s="82"/>
      <c r="G101" s="123" t="s">
        <v>904</v>
      </c>
      <c r="H101" s="124" t="s">
        <v>791</v>
      </c>
      <c r="I101" s="45"/>
      <c r="J101" s="48">
        <v>2814.0</v>
      </c>
      <c r="K101" s="47"/>
      <c r="L101" s="48">
        <f t="shared" si="5"/>
        <v>5065.2</v>
      </c>
      <c r="M101" s="119"/>
      <c r="N101" s="119"/>
      <c r="O101" s="38" t="str">
        <f t="shared" si="3"/>
        <v/>
      </c>
      <c r="P101" s="3"/>
      <c r="Q101" s="3"/>
      <c r="R101" s="3"/>
      <c r="S101" s="3"/>
      <c r="T101" s="3"/>
      <c r="U101" s="3"/>
      <c r="V101" s="3"/>
      <c r="W101" s="3"/>
      <c r="X101" s="3"/>
      <c r="Y101" s="3"/>
      <c r="Z101" s="3"/>
    </row>
    <row r="102" ht="156.0" customHeight="1">
      <c r="A102" s="30">
        <v>86.0</v>
      </c>
      <c r="B102" s="41">
        <v>1.0</v>
      </c>
      <c r="C102" s="43" t="s">
        <v>907</v>
      </c>
      <c r="D102" s="96"/>
      <c r="E102" s="94" t="s">
        <v>908</v>
      </c>
      <c r="F102" s="82"/>
      <c r="G102" s="123" t="s">
        <v>708</v>
      </c>
      <c r="H102" s="124" t="s">
        <v>791</v>
      </c>
      <c r="I102" s="45"/>
      <c r="J102" s="48">
        <v>2574.0</v>
      </c>
      <c r="K102" s="47"/>
      <c r="L102" s="48">
        <f t="shared" si="5"/>
        <v>4633.2</v>
      </c>
      <c r="M102" s="119"/>
      <c r="N102" s="119"/>
      <c r="O102" s="38" t="str">
        <f t="shared" si="3"/>
        <v/>
      </c>
      <c r="P102" s="3"/>
      <c r="Q102" s="3"/>
      <c r="R102" s="3"/>
      <c r="S102" s="3"/>
      <c r="T102" s="3"/>
      <c r="U102" s="3"/>
      <c r="V102" s="3"/>
      <c r="W102" s="3"/>
      <c r="X102" s="3"/>
      <c r="Y102" s="3"/>
      <c r="Z102" s="3"/>
    </row>
    <row r="103" ht="177.75" customHeight="1">
      <c r="A103" s="30">
        <v>87.0</v>
      </c>
      <c r="B103" s="41">
        <v>1.0</v>
      </c>
      <c r="C103" s="121" t="s">
        <v>909</v>
      </c>
      <c r="D103" s="96"/>
      <c r="E103" s="94" t="s">
        <v>910</v>
      </c>
      <c r="F103" s="82"/>
      <c r="G103" s="123" t="s">
        <v>708</v>
      </c>
      <c r="H103" s="45" t="s">
        <v>791</v>
      </c>
      <c r="I103" s="45"/>
      <c r="J103" s="48">
        <v>2448.0</v>
      </c>
      <c r="K103" s="47"/>
      <c r="L103" s="48">
        <f t="shared" si="5"/>
        <v>4406.4</v>
      </c>
      <c r="M103" s="119"/>
      <c r="N103" s="119"/>
      <c r="O103" s="38" t="str">
        <f t="shared" si="3"/>
        <v/>
      </c>
      <c r="P103" s="3"/>
      <c r="Q103" s="3"/>
      <c r="R103" s="3"/>
      <c r="S103" s="3"/>
      <c r="T103" s="3"/>
      <c r="U103" s="3"/>
      <c r="V103" s="3"/>
      <c r="W103" s="3"/>
      <c r="X103" s="3"/>
      <c r="Y103" s="3"/>
      <c r="Z103" s="3"/>
    </row>
    <row r="104" ht="176.25" customHeight="1">
      <c r="A104" s="30">
        <v>88.0</v>
      </c>
      <c r="B104" s="41">
        <v>1.0</v>
      </c>
      <c r="C104" s="43" t="s">
        <v>911</v>
      </c>
      <c r="D104" s="96"/>
      <c r="E104" s="94" t="s">
        <v>912</v>
      </c>
      <c r="F104" s="82"/>
      <c r="G104" s="123" t="s">
        <v>708</v>
      </c>
      <c r="H104" s="45" t="s">
        <v>791</v>
      </c>
      <c r="I104" s="45"/>
      <c r="J104" s="48">
        <v>1557.0</v>
      </c>
      <c r="K104" s="47"/>
      <c r="L104" s="48">
        <f t="shared" si="5"/>
        <v>2802.6</v>
      </c>
      <c r="M104" s="116">
        <v>1557.0</v>
      </c>
      <c r="N104" s="116">
        <f t="shared" ref="N104:N109" si="6">M104*1.8</f>
        <v>2802.6</v>
      </c>
      <c r="O104" s="38" t="str">
        <f t="shared" si="3"/>
        <v/>
      </c>
      <c r="P104" s="3"/>
      <c r="Q104" s="3"/>
      <c r="R104" s="3"/>
      <c r="S104" s="3"/>
      <c r="T104" s="3"/>
      <c r="U104" s="3"/>
      <c r="V104" s="3"/>
      <c r="W104" s="3"/>
      <c r="X104" s="3"/>
      <c r="Y104" s="3"/>
      <c r="Z104" s="3"/>
    </row>
    <row r="105" ht="184.5" customHeight="1">
      <c r="A105" s="30">
        <v>89.0</v>
      </c>
      <c r="B105" s="41">
        <v>1.0</v>
      </c>
      <c r="C105" s="43" t="s">
        <v>913</v>
      </c>
      <c r="D105" s="96"/>
      <c r="E105" s="94" t="s">
        <v>914</v>
      </c>
      <c r="F105" s="82"/>
      <c r="G105" s="123" t="s">
        <v>708</v>
      </c>
      <c r="H105" s="45" t="s">
        <v>915</v>
      </c>
      <c r="I105" s="45"/>
      <c r="J105" s="48">
        <v>1446.0</v>
      </c>
      <c r="K105" s="47"/>
      <c r="L105" s="48">
        <f t="shared" si="5"/>
        <v>2602.8</v>
      </c>
      <c r="M105" s="116">
        <v>1446.0</v>
      </c>
      <c r="N105" s="116">
        <f t="shared" si="6"/>
        <v>2602.8</v>
      </c>
      <c r="O105" s="38" t="str">
        <f t="shared" si="3"/>
        <v/>
      </c>
      <c r="P105" s="3"/>
      <c r="Q105" s="3"/>
      <c r="R105" s="3"/>
      <c r="S105" s="3"/>
      <c r="T105" s="3"/>
      <c r="U105" s="3"/>
      <c r="V105" s="3"/>
      <c r="W105" s="3"/>
      <c r="X105" s="3"/>
      <c r="Y105" s="3"/>
      <c r="Z105" s="3"/>
    </row>
    <row r="106" ht="150.75" customHeight="1">
      <c r="A106" s="30">
        <v>90.0</v>
      </c>
      <c r="B106" s="41">
        <v>1.0</v>
      </c>
      <c r="C106" s="43" t="s">
        <v>916</v>
      </c>
      <c r="D106" s="96"/>
      <c r="E106" s="94" t="s">
        <v>917</v>
      </c>
      <c r="F106" s="82"/>
      <c r="G106" s="123" t="s">
        <v>708</v>
      </c>
      <c r="H106" s="45" t="s">
        <v>791</v>
      </c>
      <c r="I106" s="45"/>
      <c r="J106" s="48">
        <v>1044.0</v>
      </c>
      <c r="K106" s="47"/>
      <c r="L106" s="48">
        <f t="shared" si="5"/>
        <v>1879.2</v>
      </c>
      <c r="M106" s="116">
        <v>1044.0</v>
      </c>
      <c r="N106" s="116">
        <f t="shared" si="6"/>
        <v>1879.2</v>
      </c>
      <c r="O106" s="38" t="str">
        <f t="shared" si="3"/>
        <v/>
      </c>
      <c r="P106" s="3"/>
      <c r="Q106" s="3"/>
      <c r="R106" s="3"/>
      <c r="S106" s="3"/>
      <c r="T106" s="3"/>
      <c r="U106" s="3"/>
      <c r="V106" s="3"/>
      <c r="W106" s="3"/>
      <c r="X106" s="3"/>
      <c r="Y106" s="3"/>
      <c r="Z106" s="3"/>
    </row>
    <row r="107" ht="144.0" customHeight="1">
      <c r="A107" s="30">
        <v>91.0</v>
      </c>
      <c r="B107" s="41">
        <v>1.0</v>
      </c>
      <c r="C107" s="43" t="s">
        <v>918</v>
      </c>
      <c r="D107" s="96"/>
      <c r="E107" s="94" t="s">
        <v>919</v>
      </c>
      <c r="F107" s="82"/>
      <c r="G107" s="123" t="s">
        <v>708</v>
      </c>
      <c r="H107" s="45" t="s">
        <v>920</v>
      </c>
      <c r="I107" s="45"/>
      <c r="J107" s="48">
        <v>1230.0</v>
      </c>
      <c r="K107" s="47"/>
      <c r="L107" s="48">
        <f t="shared" si="5"/>
        <v>2214</v>
      </c>
      <c r="M107" s="116">
        <v>1230.0</v>
      </c>
      <c r="N107" s="116">
        <f t="shared" si="6"/>
        <v>2214</v>
      </c>
      <c r="O107" s="38" t="str">
        <f t="shared" si="3"/>
        <v/>
      </c>
      <c r="P107" s="3"/>
      <c r="Q107" s="3"/>
      <c r="R107" s="3"/>
      <c r="S107" s="3"/>
      <c r="T107" s="3"/>
      <c r="U107" s="3"/>
      <c r="V107" s="3"/>
      <c r="W107" s="3"/>
      <c r="X107" s="3"/>
      <c r="Y107" s="3"/>
      <c r="Z107" s="3"/>
    </row>
    <row r="108" ht="140.25" customHeight="1">
      <c r="A108" s="30">
        <v>92.0</v>
      </c>
      <c r="B108" s="41">
        <v>1.0</v>
      </c>
      <c r="C108" s="43" t="s">
        <v>921</v>
      </c>
      <c r="D108" s="96"/>
      <c r="E108" s="94" t="s">
        <v>922</v>
      </c>
      <c r="F108" s="82"/>
      <c r="G108" s="123" t="s">
        <v>708</v>
      </c>
      <c r="H108" s="45" t="s">
        <v>923</v>
      </c>
      <c r="I108" s="45"/>
      <c r="J108" s="48">
        <v>1092.0</v>
      </c>
      <c r="K108" s="47"/>
      <c r="L108" s="48">
        <f t="shared" si="5"/>
        <v>1965.6</v>
      </c>
      <c r="M108" s="116">
        <v>1092.0</v>
      </c>
      <c r="N108" s="116">
        <f t="shared" si="6"/>
        <v>1965.6</v>
      </c>
      <c r="O108" s="38" t="str">
        <f t="shared" si="3"/>
        <v/>
      </c>
      <c r="P108" s="3"/>
      <c r="Q108" s="3"/>
      <c r="R108" s="3"/>
      <c r="S108" s="3"/>
      <c r="T108" s="3"/>
      <c r="U108" s="3"/>
      <c r="V108" s="3"/>
      <c r="W108" s="3"/>
      <c r="X108" s="3"/>
      <c r="Y108" s="3"/>
      <c r="Z108" s="3"/>
    </row>
    <row r="109" ht="142.5" customHeight="1">
      <c r="A109" s="30">
        <v>93.0</v>
      </c>
      <c r="B109" s="41">
        <v>1.0</v>
      </c>
      <c r="C109" s="43" t="s">
        <v>924</v>
      </c>
      <c r="D109" s="96"/>
      <c r="E109" s="94" t="s">
        <v>925</v>
      </c>
      <c r="F109" s="82"/>
      <c r="G109" s="123" t="s">
        <v>708</v>
      </c>
      <c r="H109" s="45" t="s">
        <v>923</v>
      </c>
      <c r="I109" s="45"/>
      <c r="J109" s="48">
        <v>1332.0</v>
      </c>
      <c r="K109" s="47"/>
      <c r="L109" s="48">
        <f t="shared" si="5"/>
        <v>2397.6</v>
      </c>
      <c r="M109" s="116">
        <v>1332.0</v>
      </c>
      <c r="N109" s="116">
        <f t="shared" si="6"/>
        <v>2397.6</v>
      </c>
      <c r="O109" s="38" t="str">
        <f t="shared" si="3"/>
        <v/>
      </c>
      <c r="P109" s="3"/>
      <c r="Q109" s="3"/>
      <c r="R109" s="3"/>
      <c r="S109" s="3"/>
      <c r="T109" s="3"/>
      <c r="U109" s="3"/>
      <c r="V109" s="3"/>
      <c r="W109" s="3"/>
      <c r="X109" s="3"/>
      <c r="Y109" s="3"/>
      <c r="Z109" s="3"/>
    </row>
    <row r="110" ht="111.75" customHeight="1">
      <c r="A110" s="30">
        <v>94.0</v>
      </c>
      <c r="B110" s="41">
        <v>1.0</v>
      </c>
      <c r="C110" s="43" t="s">
        <v>926</v>
      </c>
      <c r="D110" s="96"/>
      <c r="E110" s="94" t="s">
        <v>927</v>
      </c>
      <c r="F110" s="82"/>
      <c r="G110" s="123" t="s">
        <v>928</v>
      </c>
      <c r="H110" s="45" t="s">
        <v>81</v>
      </c>
      <c r="I110" s="45"/>
      <c r="J110" s="48">
        <v>3420.0</v>
      </c>
      <c r="K110" s="47"/>
      <c r="L110" s="48">
        <f t="shared" si="5"/>
        <v>6156</v>
      </c>
      <c r="M110" s="119">
        <v>3306.0</v>
      </c>
      <c r="N110" s="119"/>
      <c r="O110" s="38" t="str">
        <f t="shared" si="3"/>
        <v/>
      </c>
      <c r="P110" s="3"/>
      <c r="Q110" s="3"/>
      <c r="R110" s="3"/>
      <c r="S110" s="3"/>
      <c r="T110" s="3"/>
      <c r="U110" s="3"/>
      <c r="V110" s="3"/>
      <c r="W110" s="3"/>
      <c r="X110" s="3"/>
      <c r="Y110" s="3"/>
      <c r="Z110" s="3"/>
    </row>
    <row r="111" ht="136.5" customHeight="1">
      <c r="A111" s="30">
        <v>95.0</v>
      </c>
      <c r="B111" s="41">
        <v>1.0</v>
      </c>
      <c r="C111" s="43" t="s">
        <v>929</v>
      </c>
      <c r="D111" s="96"/>
      <c r="E111" s="94" t="s">
        <v>930</v>
      </c>
      <c r="F111" s="82"/>
      <c r="G111" s="123" t="s">
        <v>931</v>
      </c>
      <c r="H111" s="45" t="s">
        <v>81</v>
      </c>
      <c r="I111" s="45"/>
      <c r="J111" s="48">
        <v>4428.0</v>
      </c>
      <c r="K111" s="47"/>
      <c r="L111" s="48">
        <f t="shared" si="5"/>
        <v>7970.4</v>
      </c>
      <c r="M111" s="119">
        <v>4344.0</v>
      </c>
      <c r="N111" s="119"/>
      <c r="O111" s="38" t="str">
        <f t="shared" si="3"/>
        <v/>
      </c>
      <c r="P111" s="3"/>
      <c r="Q111" s="3"/>
      <c r="R111" s="3"/>
      <c r="S111" s="3"/>
      <c r="T111" s="3"/>
      <c r="U111" s="3"/>
      <c r="V111" s="3"/>
      <c r="W111" s="3"/>
      <c r="X111" s="3"/>
      <c r="Y111" s="3"/>
      <c r="Z111" s="3"/>
    </row>
    <row r="112" ht="117.75" customHeight="1">
      <c r="A112" s="30">
        <v>96.0</v>
      </c>
      <c r="B112" s="41">
        <v>1.0</v>
      </c>
      <c r="C112" s="43" t="s">
        <v>932</v>
      </c>
      <c r="D112" s="96"/>
      <c r="E112" s="94" t="s">
        <v>933</v>
      </c>
      <c r="F112" s="82"/>
      <c r="G112" s="123" t="s">
        <v>934</v>
      </c>
      <c r="H112" s="45" t="s">
        <v>81</v>
      </c>
      <c r="I112" s="45"/>
      <c r="J112" s="48">
        <v>5961.0</v>
      </c>
      <c r="K112" s="47"/>
      <c r="L112" s="48">
        <f t="shared" si="5"/>
        <v>10729.8</v>
      </c>
      <c r="M112" s="116">
        <v>5961.0</v>
      </c>
      <c r="N112" s="116">
        <f>M112*1.8</f>
        <v>10729.8</v>
      </c>
      <c r="O112" s="38" t="str">
        <f t="shared" si="3"/>
        <v/>
      </c>
      <c r="P112" s="3"/>
      <c r="Q112" s="3"/>
      <c r="R112" s="3"/>
      <c r="S112" s="3"/>
      <c r="T112" s="3"/>
      <c r="U112" s="3"/>
      <c r="V112" s="3"/>
      <c r="W112" s="3"/>
      <c r="X112" s="3"/>
      <c r="Y112" s="3"/>
      <c r="Z112" s="3"/>
    </row>
    <row r="113" ht="168.0" customHeight="1">
      <c r="A113" s="30">
        <v>97.0</v>
      </c>
      <c r="B113" s="41">
        <v>1.0</v>
      </c>
      <c r="C113" s="43" t="s">
        <v>935</v>
      </c>
      <c r="D113" s="96"/>
      <c r="E113" s="94" t="s">
        <v>936</v>
      </c>
      <c r="F113" s="82"/>
      <c r="G113" s="123" t="s">
        <v>708</v>
      </c>
      <c r="H113" s="45" t="s">
        <v>937</v>
      </c>
      <c r="I113" s="45"/>
      <c r="J113" s="48">
        <v>1680.0</v>
      </c>
      <c r="K113" s="47"/>
      <c r="L113" s="48">
        <f t="shared" si="5"/>
        <v>3024</v>
      </c>
      <c r="M113" s="117">
        <v>1632.0</v>
      </c>
      <c r="N113" s="117"/>
      <c r="O113" s="38" t="str">
        <f t="shared" si="3"/>
        <v/>
      </c>
      <c r="P113" s="3"/>
      <c r="Q113" s="3"/>
      <c r="R113" s="3"/>
      <c r="S113" s="3"/>
      <c r="T113" s="3"/>
      <c r="U113" s="3"/>
      <c r="V113" s="3"/>
      <c r="W113" s="3"/>
      <c r="X113" s="3"/>
      <c r="Y113" s="3"/>
      <c r="Z113" s="3"/>
    </row>
    <row r="114" ht="113.25" customHeight="1">
      <c r="A114" s="30">
        <v>98.0</v>
      </c>
      <c r="B114" s="41">
        <v>1.0</v>
      </c>
      <c r="C114" s="43" t="s">
        <v>938</v>
      </c>
      <c r="D114" s="3"/>
      <c r="E114" s="94" t="s">
        <v>939</v>
      </c>
      <c r="F114" s="82"/>
      <c r="G114" s="123" t="s">
        <v>708</v>
      </c>
      <c r="H114" s="124" t="s">
        <v>813</v>
      </c>
      <c r="I114" s="45"/>
      <c r="J114" s="48">
        <v>3588.0</v>
      </c>
      <c r="K114" s="47"/>
      <c r="L114" s="48">
        <f t="shared" si="5"/>
        <v>6458.4</v>
      </c>
      <c r="M114" s="116">
        <v>3588.0</v>
      </c>
      <c r="N114" s="116">
        <f>M114*1.8</f>
        <v>6458.4</v>
      </c>
      <c r="O114" s="38" t="str">
        <f t="shared" si="3"/>
        <v/>
      </c>
      <c r="P114" s="3"/>
      <c r="Q114" s="3"/>
      <c r="R114" s="3"/>
      <c r="S114" s="3"/>
      <c r="T114" s="3"/>
      <c r="U114" s="3"/>
      <c r="V114" s="3"/>
      <c r="W114" s="3"/>
      <c r="X114" s="3"/>
      <c r="Y114" s="3"/>
      <c r="Z114" s="3"/>
    </row>
    <row r="115" ht="108.0" customHeight="1">
      <c r="A115" s="30">
        <v>99.0</v>
      </c>
      <c r="B115" s="41">
        <v>1.0</v>
      </c>
      <c r="C115" s="121" t="s">
        <v>940</v>
      </c>
      <c r="D115" s="96"/>
      <c r="E115" s="94" t="s">
        <v>941</v>
      </c>
      <c r="F115" s="82"/>
      <c r="G115" s="123" t="s">
        <v>708</v>
      </c>
      <c r="H115" s="124" t="s">
        <v>813</v>
      </c>
      <c r="I115" s="45"/>
      <c r="J115" s="48">
        <v>4836.0</v>
      </c>
      <c r="K115" s="47"/>
      <c r="L115" s="48">
        <f t="shared" si="5"/>
        <v>8704.8</v>
      </c>
      <c r="M115" s="119">
        <v>4560.0</v>
      </c>
      <c r="N115" s="119"/>
      <c r="O115" s="38" t="str">
        <f t="shared" si="3"/>
        <v/>
      </c>
      <c r="P115" s="3"/>
      <c r="Q115" s="3"/>
      <c r="R115" s="3"/>
      <c r="S115" s="3"/>
      <c r="T115" s="3"/>
      <c r="U115" s="3"/>
      <c r="V115" s="3"/>
      <c r="W115" s="3"/>
      <c r="X115" s="3"/>
      <c r="Y115" s="3"/>
      <c r="Z115" s="3"/>
    </row>
    <row r="116" ht="113.25" customHeight="1">
      <c r="A116" s="30">
        <v>100.0</v>
      </c>
      <c r="B116" s="41">
        <v>1.0</v>
      </c>
      <c r="C116" s="43" t="s">
        <v>942</v>
      </c>
      <c r="D116" s="96"/>
      <c r="E116" s="94" t="s">
        <v>943</v>
      </c>
      <c r="F116" s="82"/>
      <c r="G116" s="123" t="s">
        <v>708</v>
      </c>
      <c r="H116" s="124" t="s">
        <v>813</v>
      </c>
      <c r="I116" s="45"/>
      <c r="J116" s="48">
        <v>6348.0</v>
      </c>
      <c r="K116" s="47"/>
      <c r="L116" s="48">
        <f t="shared" si="5"/>
        <v>11426.4</v>
      </c>
      <c r="M116" s="119">
        <v>5998.8</v>
      </c>
      <c r="N116" s="119"/>
      <c r="O116" s="38" t="str">
        <f t="shared" si="3"/>
        <v/>
      </c>
      <c r="P116" s="3"/>
      <c r="Q116" s="3"/>
      <c r="R116" s="3"/>
      <c r="S116" s="3"/>
      <c r="T116" s="3"/>
      <c r="U116" s="3"/>
      <c r="V116" s="3"/>
      <c r="W116" s="3"/>
      <c r="X116" s="3"/>
      <c r="Y116" s="3"/>
      <c r="Z116" s="3"/>
    </row>
    <row r="117" ht="147.0" customHeight="1">
      <c r="A117" s="30">
        <v>101.0</v>
      </c>
      <c r="B117" s="41">
        <v>1.0</v>
      </c>
      <c r="C117" s="43" t="s">
        <v>944</v>
      </c>
      <c r="D117" s="96"/>
      <c r="E117" s="94" t="s">
        <v>945</v>
      </c>
      <c r="F117" s="82"/>
      <c r="G117" s="123" t="s">
        <v>708</v>
      </c>
      <c r="H117" s="124" t="s">
        <v>813</v>
      </c>
      <c r="I117" s="124"/>
      <c r="J117" s="48">
        <v>2370.0</v>
      </c>
      <c r="K117" s="47"/>
      <c r="L117" s="48">
        <f t="shared" si="5"/>
        <v>4266</v>
      </c>
      <c r="M117" s="116">
        <v>2370.0</v>
      </c>
      <c r="N117" s="116">
        <f>M117*1.8</f>
        <v>4266</v>
      </c>
      <c r="O117" s="38" t="str">
        <f t="shared" si="3"/>
        <v/>
      </c>
      <c r="P117" s="3"/>
      <c r="Q117" s="3"/>
      <c r="R117" s="3"/>
      <c r="S117" s="3"/>
      <c r="T117" s="3"/>
      <c r="U117" s="3"/>
      <c r="V117" s="3"/>
      <c r="W117" s="3"/>
      <c r="X117" s="3"/>
      <c r="Y117" s="3"/>
      <c r="Z117" s="3"/>
    </row>
    <row r="118" ht="132.75" customHeight="1">
      <c r="A118" s="30">
        <v>102.0</v>
      </c>
      <c r="B118" s="41">
        <v>1.0</v>
      </c>
      <c r="C118" s="121" t="s">
        <v>946</v>
      </c>
      <c r="D118" s="96"/>
      <c r="E118" s="94" t="s">
        <v>947</v>
      </c>
      <c r="F118" s="82"/>
      <c r="G118" s="123" t="s">
        <v>708</v>
      </c>
      <c r="H118" s="124" t="s">
        <v>948</v>
      </c>
      <c r="I118" s="124"/>
      <c r="J118" s="48">
        <v>924.0</v>
      </c>
      <c r="K118" s="47"/>
      <c r="L118" s="48">
        <f t="shared" si="5"/>
        <v>1663.2</v>
      </c>
      <c r="M118" s="119"/>
      <c r="N118" s="119"/>
      <c r="O118" s="38" t="str">
        <f t="shared" si="3"/>
        <v/>
      </c>
      <c r="P118" s="3"/>
      <c r="Q118" s="3"/>
      <c r="R118" s="3"/>
      <c r="S118" s="3"/>
      <c r="T118" s="3"/>
      <c r="U118" s="3"/>
      <c r="V118" s="3"/>
      <c r="W118" s="3"/>
      <c r="X118" s="3"/>
      <c r="Y118" s="3"/>
      <c r="Z118" s="3"/>
    </row>
    <row r="119" ht="159.0" customHeight="1">
      <c r="A119" s="30">
        <v>103.0</v>
      </c>
      <c r="B119" s="41">
        <v>1.0</v>
      </c>
      <c r="C119" s="43" t="s">
        <v>949</v>
      </c>
      <c r="D119" s="96"/>
      <c r="E119" s="94" t="s">
        <v>950</v>
      </c>
      <c r="F119" s="82"/>
      <c r="G119" s="123" t="s">
        <v>708</v>
      </c>
      <c r="H119" s="124" t="s">
        <v>948</v>
      </c>
      <c r="I119" s="124"/>
      <c r="J119" s="48">
        <v>1314.0</v>
      </c>
      <c r="K119" s="47"/>
      <c r="L119" s="48">
        <f t="shared" si="5"/>
        <v>2365.2</v>
      </c>
      <c r="M119" s="119"/>
      <c r="N119" s="119"/>
      <c r="O119" s="38" t="str">
        <f t="shared" si="3"/>
        <v/>
      </c>
      <c r="P119" s="3"/>
      <c r="Q119" s="3"/>
      <c r="R119" s="3"/>
      <c r="S119" s="3"/>
      <c r="T119" s="3"/>
      <c r="U119" s="3"/>
      <c r="V119" s="3"/>
      <c r="W119" s="3"/>
      <c r="X119" s="3"/>
      <c r="Y119" s="3"/>
      <c r="Z119" s="3"/>
    </row>
    <row r="120" ht="117.0" customHeight="1">
      <c r="A120" s="30">
        <v>104.0</v>
      </c>
      <c r="B120" s="31">
        <v>1.0</v>
      </c>
      <c r="C120" s="43" t="s">
        <v>951</v>
      </c>
      <c r="D120" s="33"/>
      <c r="E120" s="94" t="s">
        <v>952</v>
      </c>
      <c r="F120" s="82"/>
      <c r="G120" s="88" t="s">
        <v>708</v>
      </c>
      <c r="H120" s="114"/>
      <c r="I120" s="114"/>
      <c r="J120" s="37">
        <v>2160.0</v>
      </c>
      <c r="K120" s="47"/>
      <c r="L120" s="48">
        <f t="shared" si="5"/>
        <v>3888</v>
      </c>
      <c r="M120" s="116">
        <v>2160.0</v>
      </c>
      <c r="N120" s="116">
        <f t="shared" ref="N120:N127" si="7">M120*1.8</f>
        <v>3888</v>
      </c>
      <c r="O120" s="38" t="str">
        <f t="shared" si="3"/>
        <v/>
      </c>
      <c r="P120" s="3"/>
      <c r="Q120" s="3"/>
      <c r="R120" s="3"/>
      <c r="S120" s="3"/>
      <c r="T120" s="3"/>
      <c r="U120" s="3"/>
      <c r="V120" s="3"/>
      <c r="W120" s="3"/>
      <c r="X120" s="3"/>
      <c r="Y120" s="3"/>
      <c r="Z120" s="3"/>
    </row>
    <row r="121" ht="113.25" customHeight="1">
      <c r="A121" s="30">
        <v>105.0</v>
      </c>
      <c r="B121" s="31">
        <v>1.0</v>
      </c>
      <c r="C121" s="43" t="s">
        <v>953</v>
      </c>
      <c r="D121" s="33"/>
      <c r="E121" s="94" t="s">
        <v>954</v>
      </c>
      <c r="F121" s="82"/>
      <c r="G121" s="88" t="s">
        <v>708</v>
      </c>
      <c r="H121" s="114"/>
      <c r="I121" s="114"/>
      <c r="J121" s="37">
        <v>1698.0</v>
      </c>
      <c r="K121" s="47"/>
      <c r="L121" s="48">
        <f t="shared" si="5"/>
        <v>3056.4</v>
      </c>
      <c r="M121" s="116">
        <v>1464.0</v>
      </c>
      <c r="N121" s="116">
        <f t="shared" si="7"/>
        <v>2635.2</v>
      </c>
      <c r="O121" s="38" t="str">
        <f t="shared" si="3"/>
        <v/>
      </c>
      <c r="P121" s="3"/>
      <c r="Q121" s="3"/>
      <c r="R121" s="3"/>
      <c r="S121" s="3"/>
      <c r="T121" s="3"/>
      <c r="U121" s="3"/>
      <c r="V121" s="3"/>
      <c r="W121" s="3"/>
      <c r="X121" s="3"/>
      <c r="Y121" s="3"/>
      <c r="Z121" s="3"/>
    </row>
    <row r="122" ht="123.0" customHeight="1">
      <c r="A122" s="30">
        <v>106.0</v>
      </c>
      <c r="B122" s="31">
        <v>1.0</v>
      </c>
      <c r="C122" s="43" t="s">
        <v>955</v>
      </c>
      <c r="D122" s="33"/>
      <c r="E122" s="94" t="s">
        <v>956</v>
      </c>
      <c r="F122" s="82"/>
      <c r="G122" s="88" t="s">
        <v>708</v>
      </c>
      <c r="H122" s="34"/>
      <c r="I122" s="34"/>
      <c r="J122" s="37">
        <v>1146.0</v>
      </c>
      <c r="K122" s="47"/>
      <c r="L122" s="48">
        <f t="shared" si="5"/>
        <v>2062.8</v>
      </c>
      <c r="M122" s="126">
        <v>1182.0</v>
      </c>
      <c r="N122" s="119">
        <f t="shared" si="7"/>
        <v>2127.6</v>
      </c>
      <c r="O122" s="38" t="str">
        <f t="shared" si="3"/>
        <v/>
      </c>
      <c r="P122" s="3"/>
      <c r="Q122" s="3"/>
      <c r="R122" s="3"/>
      <c r="S122" s="3"/>
      <c r="T122" s="3"/>
      <c r="U122" s="3"/>
      <c r="V122" s="3"/>
      <c r="W122" s="3"/>
      <c r="X122" s="3"/>
      <c r="Y122" s="3"/>
      <c r="Z122" s="3"/>
    </row>
    <row r="123" ht="142.5" customHeight="1">
      <c r="A123" s="30">
        <v>107.0</v>
      </c>
      <c r="B123" s="31">
        <v>1.0</v>
      </c>
      <c r="C123" s="43" t="s">
        <v>957</v>
      </c>
      <c r="D123" s="33"/>
      <c r="E123" s="94" t="s">
        <v>958</v>
      </c>
      <c r="F123" s="82"/>
      <c r="G123" s="88" t="s">
        <v>708</v>
      </c>
      <c r="H123" s="34"/>
      <c r="I123" s="34"/>
      <c r="J123" s="37">
        <v>1554.0</v>
      </c>
      <c r="K123" s="47"/>
      <c r="L123" s="48">
        <f t="shared" si="5"/>
        <v>2797.2</v>
      </c>
      <c r="M123" s="126">
        <v>1536.0</v>
      </c>
      <c r="N123" s="119">
        <f t="shared" si="7"/>
        <v>2764.8</v>
      </c>
      <c r="O123" s="38" t="str">
        <f t="shared" si="3"/>
        <v/>
      </c>
      <c r="P123" s="3"/>
      <c r="Q123" s="3"/>
      <c r="R123" s="3"/>
      <c r="S123" s="3"/>
      <c r="T123" s="3"/>
      <c r="U123" s="3"/>
      <c r="V123" s="3"/>
      <c r="W123" s="3"/>
      <c r="X123" s="3"/>
      <c r="Y123" s="3"/>
      <c r="Z123" s="3"/>
    </row>
    <row r="124" ht="126.0" customHeight="1">
      <c r="A124" s="30">
        <v>108.0</v>
      </c>
      <c r="B124" s="31">
        <v>1.0</v>
      </c>
      <c r="C124" s="43" t="s">
        <v>959</v>
      </c>
      <c r="D124" s="33"/>
      <c r="E124" s="94" t="s">
        <v>960</v>
      </c>
      <c r="F124" s="82"/>
      <c r="G124" s="88" t="s">
        <v>708</v>
      </c>
      <c r="H124" s="34"/>
      <c r="I124" s="34"/>
      <c r="J124" s="37">
        <v>1770.0</v>
      </c>
      <c r="K124" s="47"/>
      <c r="L124" s="48">
        <f t="shared" si="5"/>
        <v>3186</v>
      </c>
      <c r="M124" s="127">
        <v>1770.0</v>
      </c>
      <c r="N124" s="116">
        <f t="shared" si="7"/>
        <v>3186</v>
      </c>
      <c r="O124" s="38" t="str">
        <f t="shared" si="3"/>
        <v/>
      </c>
      <c r="P124" s="3"/>
      <c r="Q124" s="3"/>
      <c r="R124" s="3"/>
      <c r="S124" s="3"/>
      <c r="T124" s="3"/>
      <c r="U124" s="3"/>
      <c r="V124" s="3"/>
      <c r="W124" s="3"/>
      <c r="X124" s="3"/>
      <c r="Y124" s="3"/>
      <c r="Z124" s="3"/>
    </row>
    <row r="125" ht="126.75" customHeight="1">
      <c r="A125" s="30">
        <v>109.0</v>
      </c>
      <c r="B125" s="31">
        <v>1.0</v>
      </c>
      <c r="C125" s="43" t="s">
        <v>961</v>
      </c>
      <c r="D125" s="33"/>
      <c r="E125" s="94" t="s">
        <v>962</v>
      </c>
      <c r="F125" s="82"/>
      <c r="G125" s="88" t="s">
        <v>708</v>
      </c>
      <c r="H125" s="34"/>
      <c r="I125" s="34"/>
      <c r="J125" s="37">
        <v>1017.0</v>
      </c>
      <c r="K125" s="47"/>
      <c r="L125" s="48">
        <f t="shared" si="5"/>
        <v>1830.6</v>
      </c>
      <c r="M125" s="127">
        <v>1017.0</v>
      </c>
      <c r="N125" s="116">
        <f t="shared" si="7"/>
        <v>1830.6</v>
      </c>
      <c r="O125" s="38" t="str">
        <f t="shared" si="3"/>
        <v/>
      </c>
      <c r="P125" s="3"/>
      <c r="Q125" s="3"/>
      <c r="R125" s="3"/>
      <c r="S125" s="3"/>
      <c r="T125" s="3"/>
      <c r="U125" s="3"/>
      <c r="V125" s="3"/>
      <c r="W125" s="3"/>
      <c r="X125" s="3"/>
      <c r="Y125" s="3"/>
      <c r="Z125" s="3"/>
    </row>
    <row r="126" ht="184.5" customHeight="1">
      <c r="A126" s="30">
        <v>110.0</v>
      </c>
      <c r="B126" s="41">
        <v>1.0</v>
      </c>
      <c r="C126" s="43" t="s">
        <v>963</v>
      </c>
      <c r="D126" s="96"/>
      <c r="E126" s="94" t="s">
        <v>964</v>
      </c>
      <c r="F126" s="82"/>
      <c r="G126" s="123" t="s">
        <v>708</v>
      </c>
      <c r="H126" s="124" t="s">
        <v>948</v>
      </c>
      <c r="I126" s="124"/>
      <c r="J126" s="48">
        <v>3312.0</v>
      </c>
      <c r="K126" s="47"/>
      <c r="L126" s="48">
        <f t="shared" si="5"/>
        <v>5961.6</v>
      </c>
      <c r="M126" s="116">
        <v>3312.0</v>
      </c>
      <c r="N126" s="116">
        <f t="shared" si="7"/>
        <v>5961.6</v>
      </c>
      <c r="O126" s="38" t="str">
        <f t="shared" si="3"/>
        <v/>
      </c>
      <c r="P126" s="3"/>
      <c r="Q126" s="3"/>
      <c r="R126" s="3"/>
      <c r="S126" s="3"/>
      <c r="T126" s="3"/>
      <c r="U126" s="3"/>
      <c r="V126" s="3"/>
      <c r="W126" s="3"/>
      <c r="X126" s="3"/>
      <c r="Y126" s="3"/>
      <c r="Z126" s="3"/>
    </row>
    <row r="127" ht="165.0" customHeight="1">
      <c r="A127" s="30">
        <v>111.0</v>
      </c>
      <c r="B127" s="41">
        <v>1.0</v>
      </c>
      <c r="C127" s="43" t="s">
        <v>965</v>
      </c>
      <c r="D127" s="96"/>
      <c r="E127" s="94" t="s">
        <v>966</v>
      </c>
      <c r="F127" s="82"/>
      <c r="G127" s="123" t="s">
        <v>708</v>
      </c>
      <c r="H127" s="124" t="s">
        <v>948</v>
      </c>
      <c r="I127" s="124"/>
      <c r="J127" s="48">
        <v>1188.0</v>
      </c>
      <c r="K127" s="47"/>
      <c r="L127" s="48">
        <f t="shared" si="5"/>
        <v>2138.4</v>
      </c>
      <c r="M127" s="38">
        <v>894.0</v>
      </c>
      <c r="N127" s="116">
        <f t="shared" si="7"/>
        <v>1609.2</v>
      </c>
      <c r="O127" s="38" t="str">
        <f t="shared" si="3"/>
        <v/>
      </c>
      <c r="P127" s="3"/>
      <c r="Q127" s="3"/>
      <c r="R127" s="3"/>
      <c r="S127" s="3"/>
      <c r="T127" s="3"/>
      <c r="U127" s="3"/>
      <c r="V127" s="3"/>
      <c r="W127" s="3"/>
      <c r="X127" s="3"/>
      <c r="Y127" s="3"/>
      <c r="Z127" s="3"/>
    </row>
    <row r="128" ht="159.0" customHeight="1">
      <c r="A128" s="30">
        <v>112.0</v>
      </c>
      <c r="B128" s="41">
        <v>1.0</v>
      </c>
      <c r="C128" s="43" t="s">
        <v>967</v>
      </c>
      <c r="D128" s="96"/>
      <c r="E128" s="94" t="s">
        <v>968</v>
      </c>
      <c r="F128" s="82"/>
      <c r="G128" s="123" t="s">
        <v>708</v>
      </c>
      <c r="H128" s="124"/>
      <c r="I128" s="124"/>
      <c r="J128" s="48">
        <v>1176.0</v>
      </c>
      <c r="K128" s="47"/>
      <c r="L128" s="48">
        <f t="shared" si="5"/>
        <v>2116.8</v>
      </c>
      <c r="M128" s="119"/>
      <c r="N128" s="119"/>
      <c r="O128" s="38" t="str">
        <f t="shared" si="3"/>
        <v/>
      </c>
      <c r="P128" s="3"/>
      <c r="Q128" s="3"/>
      <c r="R128" s="3"/>
      <c r="S128" s="3"/>
      <c r="T128" s="3"/>
      <c r="U128" s="3"/>
      <c r="V128" s="3"/>
      <c r="W128" s="3"/>
      <c r="X128" s="3"/>
      <c r="Y128" s="3"/>
      <c r="Z128" s="3"/>
    </row>
    <row r="129" ht="144.75" customHeight="1">
      <c r="A129" s="30">
        <v>113.0</v>
      </c>
      <c r="B129" s="41">
        <v>1.0</v>
      </c>
      <c r="C129" s="43" t="s">
        <v>969</v>
      </c>
      <c r="D129" s="96"/>
      <c r="E129" s="94" t="s">
        <v>970</v>
      </c>
      <c r="F129" s="82"/>
      <c r="G129" s="123" t="s">
        <v>708</v>
      </c>
      <c r="H129" s="124"/>
      <c r="I129" s="124"/>
      <c r="J129" s="48">
        <v>1314.0</v>
      </c>
      <c r="K129" s="47"/>
      <c r="L129" s="48">
        <f t="shared" si="5"/>
        <v>2365.2</v>
      </c>
      <c r="M129" s="119"/>
      <c r="N129" s="119"/>
      <c r="O129" s="38" t="str">
        <f t="shared" si="3"/>
        <v/>
      </c>
      <c r="P129" s="3"/>
      <c r="Q129" s="3"/>
      <c r="R129" s="3"/>
      <c r="S129" s="3"/>
      <c r="T129" s="3"/>
      <c r="U129" s="3"/>
      <c r="V129" s="3"/>
      <c r="W129" s="3"/>
      <c r="X129" s="3"/>
      <c r="Y129" s="3"/>
      <c r="Z129" s="3"/>
    </row>
    <row r="130" ht="222.75" customHeight="1">
      <c r="A130" s="30">
        <v>114.0</v>
      </c>
      <c r="B130" s="41">
        <v>1.0</v>
      </c>
      <c r="C130" s="121" t="s">
        <v>971</v>
      </c>
      <c r="D130" s="96"/>
      <c r="E130" s="94" t="s">
        <v>972</v>
      </c>
      <c r="F130" s="82"/>
      <c r="G130" s="128" t="s">
        <v>973</v>
      </c>
      <c r="H130" s="45" t="s">
        <v>813</v>
      </c>
      <c r="I130" s="45"/>
      <c r="J130" s="48">
        <v>2862.0</v>
      </c>
      <c r="K130" s="47"/>
      <c r="L130" s="48">
        <f t="shared" si="5"/>
        <v>5151.6</v>
      </c>
      <c r="M130" s="116">
        <v>2862.0</v>
      </c>
      <c r="N130" s="116">
        <f t="shared" ref="N130:N133" si="8">M130*1.8</f>
        <v>5151.6</v>
      </c>
      <c r="O130" s="38" t="str">
        <f t="shared" si="3"/>
        <v/>
      </c>
      <c r="P130" s="3"/>
      <c r="Q130" s="3"/>
      <c r="R130" s="3"/>
      <c r="S130" s="3"/>
      <c r="T130" s="3"/>
      <c r="U130" s="3"/>
      <c r="V130" s="3"/>
      <c r="W130" s="3"/>
      <c r="X130" s="3"/>
      <c r="Y130" s="3"/>
      <c r="Z130" s="3"/>
    </row>
    <row r="131" ht="198.0" customHeight="1">
      <c r="A131" s="30">
        <v>115.0</v>
      </c>
      <c r="B131" s="41">
        <v>1.0</v>
      </c>
      <c r="C131" s="43" t="s">
        <v>974</v>
      </c>
      <c r="D131" s="96"/>
      <c r="E131" s="94" t="s">
        <v>975</v>
      </c>
      <c r="F131" s="82"/>
      <c r="G131" s="129" t="s">
        <v>973</v>
      </c>
      <c r="H131" s="45" t="s">
        <v>813</v>
      </c>
      <c r="I131" s="45"/>
      <c r="J131" s="48">
        <v>2394.0</v>
      </c>
      <c r="K131" s="47"/>
      <c r="L131" s="48">
        <f t="shared" si="5"/>
        <v>4309.2</v>
      </c>
      <c r="M131" s="117">
        <v>2394.0</v>
      </c>
      <c r="N131" s="117">
        <f t="shared" si="8"/>
        <v>4309.2</v>
      </c>
      <c r="O131" s="38" t="str">
        <f t="shared" si="3"/>
        <v/>
      </c>
      <c r="P131" s="3"/>
      <c r="Q131" s="3"/>
      <c r="R131" s="3"/>
      <c r="S131" s="3"/>
      <c r="T131" s="3"/>
      <c r="U131" s="3"/>
      <c r="V131" s="3"/>
      <c r="W131" s="3"/>
      <c r="X131" s="3"/>
      <c r="Y131" s="3"/>
      <c r="Z131" s="3"/>
    </row>
    <row r="132" ht="162.0" customHeight="1">
      <c r="A132" s="30">
        <v>116.0</v>
      </c>
      <c r="B132" s="41">
        <v>1.0</v>
      </c>
      <c r="C132" s="43" t="s">
        <v>976</v>
      </c>
      <c r="D132" s="96"/>
      <c r="E132" s="94" t="s">
        <v>977</v>
      </c>
      <c r="F132" s="82"/>
      <c r="G132" s="129" t="s">
        <v>973</v>
      </c>
      <c r="H132" s="45" t="s">
        <v>813</v>
      </c>
      <c r="I132" s="45"/>
      <c r="J132" s="48">
        <v>2982.0</v>
      </c>
      <c r="K132" s="47"/>
      <c r="L132" s="48">
        <f t="shared" si="5"/>
        <v>5367.6</v>
      </c>
      <c r="M132" s="116">
        <v>2982.0</v>
      </c>
      <c r="N132" s="116">
        <f t="shared" si="8"/>
        <v>5367.6</v>
      </c>
      <c r="O132" s="38" t="str">
        <f t="shared" si="3"/>
        <v/>
      </c>
      <c r="P132" s="3"/>
      <c r="Q132" s="3"/>
      <c r="R132" s="3"/>
      <c r="S132" s="3"/>
      <c r="T132" s="3"/>
      <c r="U132" s="3"/>
      <c r="V132" s="3"/>
      <c r="W132" s="3"/>
      <c r="X132" s="3"/>
      <c r="Y132" s="3"/>
      <c r="Z132" s="3"/>
    </row>
    <row r="133" ht="201.0" customHeight="1">
      <c r="A133" s="30">
        <v>117.0</v>
      </c>
      <c r="B133" s="41">
        <v>1.0</v>
      </c>
      <c r="C133" s="121" t="s">
        <v>978</v>
      </c>
      <c r="D133" s="96"/>
      <c r="E133" s="94" t="s">
        <v>979</v>
      </c>
      <c r="F133" s="82"/>
      <c r="G133" s="129" t="s">
        <v>973</v>
      </c>
      <c r="H133" s="45" t="s">
        <v>813</v>
      </c>
      <c r="I133" s="45"/>
      <c r="J133" s="48">
        <v>2628.0</v>
      </c>
      <c r="K133" s="47"/>
      <c r="L133" s="48">
        <f t="shared" si="5"/>
        <v>4730.4</v>
      </c>
      <c r="M133" s="117">
        <v>2544.0</v>
      </c>
      <c r="N133" s="117">
        <f t="shared" si="8"/>
        <v>4579.2</v>
      </c>
      <c r="O133" s="38" t="str">
        <f t="shared" si="3"/>
        <v/>
      </c>
      <c r="P133" s="3"/>
      <c r="Q133" s="3"/>
      <c r="R133" s="3"/>
      <c r="S133" s="3"/>
      <c r="T133" s="3"/>
      <c r="U133" s="3"/>
      <c r="V133" s="3"/>
      <c r="W133" s="3"/>
      <c r="X133" s="3"/>
      <c r="Y133" s="3"/>
      <c r="Z133" s="3"/>
    </row>
    <row r="134" ht="214.5" customHeight="1">
      <c r="A134" s="30">
        <v>118.0</v>
      </c>
      <c r="B134" s="41">
        <v>1.0</v>
      </c>
      <c r="C134" s="43" t="s">
        <v>980</v>
      </c>
      <c r="D134" s="96"/>
      <c r="E134" s="94" t="s">
        <v>981</v>
      </c>
      <c r="F134" s="82"/>
      <c r="G134" s="123" t="s">
        <v>708</v>
      </c>
      <c r="H134" s="45" t="s">
        <v>813</v>
      </c>
      <c r="I134" s="124"/>
      <c r="J134" s="48">
        <v>2574.0</v>
      </c>
      <c r="K134" s="47"/>
      <c r="L134" s="48">
        <f t="shared" si="5"/>
        <v>4633.2</v>
      </c>
      <c r="M134" s="117"/>
      <c r="N134" s="117"/>
      <c r="O134" s="38" t="str">
        <f t="shared" si="3"/>
        <v/>
      </c>
      <c r="P134" s="3"/>
      <c r="Q134" s="3"/>
      <c r="R134" s="3"/>
      <c r="S134" s="3"/>
      <c r="T134" s="3"/>
      <c r="U134" s="3"/>
      <c r="V134" s="3"/>
      <c r="W134" s="3"/>
      <c r="X134" s="3"/>
      <c r="Y134" s="3"/>
      <c r="Z134" s="3"/>
    </row>
    <row r="135" ht="132.75" customHeight="1">
      <c r="A135" s="30">
        <v>119.0</v>
      </c>
      <c r="B135" s="41">
        <v>1.0</v>
      </c>
      <c r="C135" s="43" t="s">
        <v>982</v>
      </c>
      <c r="D135" s="96"/>
      <c r="E135" s="94" t="s">
        <v>983</v>
      </c>
      <c r="F135" s="82"/>
      <c r="G135" s="123" t="s">
        <v>708</v>
      </c>
      <c r="H135" s="45" t="s">
        <v>813</v>
      </c>
      <c r="I135" s="45"/>
      <c r="J135" s="48">
        <v>2388.0</v>
      </c>
      <c r="K135" s="47"/>
      <c r="L135" s="48">
        <f t="shared" si="5"/>
        <v>4298.4</v>
      </c>
      <c r="M135" s="117"/>
      <c r="N135" s="117"/>
      <c r="O135" s="38" t="str">
        <f t="shared" si="3"/>
        <v/>
      </c>
      <c r="P135" s="3"/>
      <c r="Q135" s="3"/>
      <c r="R135" s="3"/>
      <c r="S135" s="3"/>
      <c r="T135" s="3"/>
      <c r="U135" s="3"/>
      <c r="V135" s="3"/>
      <c r="W135" s="3"/>
      <c r="X135" s="3"/>
      <c r="Y135" s="3"/>
      <c r="Z135" s="3"/>
    </row>
    <row r="136" ht="177.0" customHeight="1">
      <c r="A136" s="30">
        <v>120.0</v>
      </c>
      <c r="B136" s="41">
        <v>1.0</v>
      </c>
      <c r="C136" s="43" t="s">
        <v>984</v>
      </c>
      <c r="D136" s="96"/>
      <c r="E136" s="94" t="s">
        <v>985</v>
      </c>
      <c r="F136" s="82"/>
      <c r="G136" s="123" t="s">
        <v>708</v>
      </c>
      <c r="H136" s="124" t="s">
        <v>813</v>
      </c>
      <c r="I136" s="124"/>
      <c r="J136" s="48">
        <v>2988.0</v>
      </c>
      <c r="K136" s="47"/>
      <c r="L136" s="48">
        <f t="shared" si="5"/>
        <v>5378.4</v>
      </c>
      <c r="M136" s="117"/>
      <c r="N136" s="117"/>
      <c r="O136" s="38" t="str">
        <f t="shared" si="3"/>
        <v/>
      </c>
      <c r="P136" s="3"/>
      <c r="Q136" s="3"/>
      <c r="R136" s="3"/>
      <c r="S136" s="3"/>
      <c r="T136" s="3"/>
      <c r="U136" s="3"/>
      <c r="V136" s="3"/>
      <c r="W136" s="3"/>
      <c r="X136" s="3"/>
      <c r="Y136" s="3"/>
      <c r="Z136" s="3"/>
    </row>
    <row r="137" ht="177.0" customHeight="1">
      <c r="A137" s="30">
        <v>121.0</v>
      </c>
      <c r="B137" s="41">
        <v>1.0</v>
      </c>
      <c r="C137" s="43" t="s">
        <v>986</v>
      </c>
      <c r="D137" s="96"/>
      <c r="E137" s="94" t="s">
        <v>987</v>
      </c>
      <c r="F137" s="82"/>
      <c r="G137" s="123" t="s">
        <v>708</v>
      </c>
      <c r="H137" s="45" t="s">
        <v>813</v>
      </c>
      <c r="I137" s="45"/>
      <c r="J137" s="48">
        <v>2634.0</v>
      </c>
      <c r="K137" s="47"/>
      <c r="L137" s="48">
        <f t="shared" si="5"/>
        <v>4741.2</v>
      </c>
      <c r="M137" s="116">
        <v>2634.0</v>
      </c>
      <c r="N137" s="116">
        <f t="shared" ref="N137:N139" si="9">M137*1.8</f>
        <v>4741.2</v>
      </c>
      <c r="O137" s="38" t="str">
        <f t="shared" si="3"/>
        <v/>
      </c>
      <c r="P137" s="3"/>
      <c r="Q137" s="3"/>
      <c r="R137" s="3"/>
      <c r="S137" s="3"/>
      <c r="T137" s="3"/>
      <c r="U137" s="3"/>
      <c r="V137" s="3"/>
      <c r="W137" s="3"/>
      <c r="X137" s="3"/>
      <c r="Y137" s="3"/>
      <c r="Z137" s="3"/>
    </row>
    <row r="138" ht="174.75" customHeight="1">
      <c r="A138" s="30">
        <v>122.0</v>
      </c>
      <c r="B138" s="41">
        <v>1.0</v>
      </c>
      <c r="C138" s="43" t="s">
        <v>988</v>
      </c>
      <c r="D138" s="96"/>
      <c r="E138" s="94" t="s">
        <v>989</v>
      </c>
      <c r="F138" s="82"/>
      <c r="G138" s="123" t="s">
        <v>856</v>
      </c>
      <c r="H138" s="48" t="s">
        <v>856</v>
      </c>
      <c r="I138" s="45"/>
      <c r="J138" s="48" t="s">
        <v>857</v>
      </c>
      <c r="K138" s="47"/>
      <c r="L138" s="48" t="s">
        <v>856</v>
      </c>
      <c r="M138" s="119"/>
      <c r="N138" s="119">
        <f t="shared" si="9"/>
        <v>0</v>
      </c>
      <c r="O138" s="38" t="str">
        <f t="shared" si="3"/>
        <v/>
      </c>
      <c r="P138" s="3"/>
      <c r="Q138" s="3"/>
      <c r="R138" s="3"/>
      <c r="S138" s="3"/>
      <c r="T138" s="3"/>
      <c r="U138" s="3"/>
      <c r="V138" s="3"/>
      <c r="W138" s="3"/>
      <c r="X138" s="3"/>
      <c r="Y138" s="3"/>
      <c r="Z138" s="3"/>
    </row>
    <row r="139" ht="175.5" customHeight="1">
      <c r="A139" s="30">
        <v>123.0</v>
      </c>
      <c r="B139" s="41">
        <v>1.0</v>
      </c>
      <c r="C139" s="43" t="s">
        <v>990</v>
      </c>
      <c r="D139" s="96"/>
      <c r="E139" s="94" t="s">
        <v>991</v>
      </c>
      <c r="F139" s="82"/>
      <c r="G139" s="123" t="s">
        <v>708</v>
      </c>
      <c r="H139" s="45" t="s">
        <v>813</v>
      </c>
      <c r="I139" s="45"/>
      <c r="J139" s="48">
        <v>3078.0</v>
      </c>
      <c r="K139" s="47"/>
      <c r="L139" s="48">
        <f>J139*1.8</f>
        <v>5540.4</v>
      </c>
      <c r="M139" s="38">
        <v>2964.0</v>
      </c>
      <c r="N139" s="116">
        <f t="shared" si="9"/>
        <v>5335.2</v>
      </c>
      <c r="O139" s="38" t="str">
        <f t="shared" si="3"/>
        <v/>
      </c>
      <c r="P139" s="3"/>
      <c r="Q139" s="3"/>
      <c r="R139" s="3"/>
      <c r="S139" s="3"/>
      <c r="T139" s="3"/>
      <c r="U139" s="3"/>
      <c r="V139" s="3"/>
      <c r="W139" s="3"/>
      <c r="X139" s="3"/>
      <c r="Y139" s="3"/>
      <c r="Z139" s="3"/>
    </row>
    <row r="140" ht="166.5" customHeight="1">
      <c r="A140" s="30">
        <v>124.0</v>
      </c>
      <c r="B140" s="41">
        <v>1.0</v>
      </c>
      <c r="C140" s="43" t="s">
        <v>992</v>
      </c>
      <c r="D140" s="96"/>
      <c r="E140" s="94" t="s">
        <v>993</v>
      </c>
      <c r="F140" s="82"/>
      <c r="G140" s="123" t="s">
        <v>856</v>
      </c>
      <c r="H140" s="45" t="s">
        <v>856</v>
      </c>
      <c r="I140" s="45"/>
      <c r="J140" s="48" t="s">
        <v>857</v>
      </c>
      <c r="K140" s="47"/>
      <c r="L140" s="48" t="s">
        <v>856</v>
      </c>
      <c r="M140" s="119"/>
      <c r="N140" s="119"/>
      <c r="O140" s="38" t="str">
        <f t="shared" si="3"/>
        <v/>
      </c>
      <c r="P140" s="3"/>
      <c r="Q140" s="3"/>
      <c r="R140" s="3"/>
      <c r="S140" s="3"/>
      <c r="T140" s="3"/>
      <c r="U140" s="3"/>
      <c r="V140" s="3"/>
      <c r="W140" s="3"/>
      <c r="X140" s="3"/>
      <c r="Y140" s="3"/>
      <c r="Z140" s="3"/>
    </row>
    <row r="141" ht="174.0" customHeight="1">
      <c r="A141" s="30">
        <v>125.0</v>
      </c>
      <c r="B141" s="41">
        <v>1.0</v>
      </c>
      <c r="C141" s="121" t="s">
        <v>994</v>
      </c>
      <c r="D141" s="96"/>
      <c r="E141" s="94" t="s">
        <v>995</v>
      </c>
      <c r="F141" s="82"/>
      <c r="G141" s="123" t="s">
        <v>708</v>
      </c>
      <c r="H141" s="34" t="s">
        <v>705</v>
      </c>
      <c r="I141" s="124"/>
      <c r="J141" s="48">
        <v>4650.0</v>
      </c>
      <c r="K141" s="47"/>
      <c r="L141" s="48">
        <f t="shared" ref="L141:L152" si="10">J141*1.8</f>
        <v>8370</v>
      </c>
      <c r="M141" s="119">
        <v>4650.0</v>
      </c>
      <c r="N141" s="119"/>
      <c r="O141" s="38" t="str">
        <f t="shared" si="3"/>
        <v/>
      </c>
      <c r="P141" s="3"/>
      <c r="Q141" s="3"/>
      <c r="R141" s="3"/>
      <c r="S141" s="3"/>
      <c r="T141" s="3"/>
      <c r="U141" s="3"/>
      <c r="V141" s="3"/>
      <c r="W141" s="3"/>
      <c r="X141" s="3"/>
      <c r="Y141" s="3"/>
      <c r="Z141" s="3"/>
    </row>
    <row r="142" ht="165.75" customHeight="1">
      <c r="A142" s="30">
        <v>126.0</v>
      </c>
      <c r="B142" s="41">
        <v>1.0</v>
      </c>
      <c r="C142" s="43" t="s">
        <v>996</v>
      </c>
      <c r="D142" s="96"/>
      <c r="E142" s="94" t="s">
        <v>997</v>
      </c>
      <c r="F142" s="82"/>
      <c r="G142" s="123" t="s">
        <v>708</v>
      </c>
      <c r="H142" s="34" t="s">
        <v>705</v>
      </c>
      <c r="I142" s="124"/>
      <c r="J142" s="48">
        <v>4590.0</v>
      </c>
      <c r="K142" s="125"/>
      <c r="L142" s="48">
        <f t="shared" si="10"/>
        <v>8262</v>
      </c>
      <c r="M142" s="119">
        <v>4590.0</v>
      </c>
      <c r="N142" s="119"/>
      <c r="O142" s="38" t="str">
        <f t="shared" si="3"/>
        <v/>
      </c>
      <c r="P142" s="3"/>
      <c r="Q142" s="3"/>
      <c r="R142" s="3"/>
      <c r="S142" s="3"/>
      <c r="T142" s="3"/>
      <c r="U142" s="3"/>
      <c r="V142" s="3"/>
      <c r="W142" s="3"/>
      <c r="X142" s="3"/>
      <c r="Y142" s="3"/>
      <c r="Z142" s="3"/>
    </row>
    <row r="143" ht="162.0" customHeight="1">
      <c r="A143" s="30">
        <v>127.0</v>
      </c>
      <c r="B143" s="41">
        <v>1.0</v>
      </c>
      <c r="C143" s="43" t="s">
        <v>998</v>
      </c>
      <c r="D143" s="96"/>
      <c r="E143" s="94" t="s">
        <v>999</v>
      </c>
      <c r="F143" s="82"/>
      <c r="G143" s="123" t="s">
        <v>708</v>
      </c>
      <c r="H143" s="114" t="s">
        <v>705</v>
      </c>
      <c r="I143" s="124"/>
      <c r="J143" s="48">
        <v>4824.0</v>
      </c>
      <c r="K143" s="47"/>
      <c r="L143" s="48">
        <f t="shared" si="10"/>
        <v>8683.2</v>
      </c>
      <c r="M143" s="119">
        <v>4824.0</v>
      </c>
      <c r="N143" s="119"/>
      <c r="O143" s="38" t="str">
        <f t="shared" si="3"/>
        <v/>
      </c>
      <c r="P143" s="3"/>
      <c r="Q143" s="3"/>
      <c r="R143" s="3"/>
      <c r="S143" s="3"/>
      <c r="T143" s="3"/>
      <c r="U143" s="3"/>
      <c r="V143" s="3"/>
      <c r="W143" s="3"/>
      <c r="X143" s="3"/>
      <c r="Y143" s="3"/>
      <c r="Z143" s="3"/>
    </row>
    <row r="144" ht="236.25" customHeight="1">
      <c r="A144" s="30">
        <v>128.0</v>
      </c>
      <c r="B144" s="41">
        <v>1.0</v>
      </c>
      <c r="C144" s="43" t="s">
        <v>1000</v>
      </c>
      <c r="D144" s="96"/>
      <c r="E144" s="94" t="s">
        <v>1001</v>
      </c>
      <c r="F144" s="82"/>
      <c r="G144" s="123" t="s">
        <v>1002</v>
      </c>
      <c r="H144" s="34" t="s">
        <v>705</v>
      </c>
      <c r="I144" s="45"/>
      <c r="J144" s="48">
        <v>5154.0</v>
      </c>
      <c r="K144" s="47"/>
      <c r="L144" s="48">
        <f t="shared" si="10"/>
        <v>9277.2</v>
      </c>
      <c r="M144" s="116">
        <v>5154.0</v>
      </c>
      <c r="N144" s="116">
        <f t="shared" ref="N144:N149" si="11">M144*1.8</f>
        <v>9277.2</v>
      </c>
      <c r="O144" s="38" t="str">
        <f t="shared" si="3"/>
        <v/>
      </c>
      <c r="P144" s="3"/>
      <c r="Q144" s="3"/>
      <c r="R144" s="3"/>
      <c r="S144" s="3"/>
      <c r="T144" s="3"/>
      <c r="U144" s="3"/>
      <c r="V144" s="3"/>
      <c r="W144" s="3"/>
      <c r="X144" s="3"/>
      <c r="Y144" s="3"/>
      <c r="Z144" s="3"/>
    </row>
    <row r="145" ht="238.5" customHeight="1">
      <c r="A145" s="30">
        <v>129.0</v>
      </c>
      <c r="B145" s="41">
        <v>1.0</v>
      </c>
      <c r="C145" s="43" t="s">
        <v>1003</v>
      </c>
      <c r="D145" s="96"/>
      <c r="E145" s="94" t="s">
        <v>1004</v>
      </c>
      <c r="F145" s="82"/>
      <c r="G145" s="123" t="s">
        <v>1005</v>
      </c>
      <c r="H145" s="34" t="s">
        <v>705</v>
      </c>
      <c r="I145" s="45"/>
      <c r="J145" s="48">
        <v>4956.0</v>
      </c>
      <c r="K145" s="47"/>
      <c r="L145" s="48">
        <f t="shared" si="10"/>
        <v>8920.8</v>
      </c>
      <c r="M145" s="116">
        <v>4956.0</v>
      </c>
      <c r="N145" s="116">
        <f t="shared" si="11"/>
        <v>8920.8</v>
      </c>
      <c r="O145" s="38" t="str">
        <f t="shared" si="3"/>
        <v/>
      </c>
      <c r="P145" s="3"/>
      <c r="Q145" s="3"/>
      <c r="R145" s="3"/>
      <c r="S145" s="3"/>
      <c r="T145" s="3"/>
      <c r="U145" s="3"/>
      <c r="V145" s="3"/>
      <c r="W145" s="3"/>
      <c r="X145" s="3"/>
      <c r="Y145" s="3"/>
      <c r="Z145" s="3"/>
    </row>
    <row r="146" ht="198.0" customHeight="1">
      <c r="A146" s="30">
        <v>130.0</v>
      </c>
      <c r="B146" s="41">
        <v>1.0</v>
      </c>
      <c r="C146" s="43" t="s">
        <v>1006</v>
      </c>
      <c r="D146" s="96"/>
      <c r="E146" s="94" t="s">
        <v>1007</v>
      </c>
      <c r="F146" s="82"/>
      <c r="G146" s="123" t="s">
        <v>708</v>
      </c>
      <c r="H146" s="34" t="s">
        <v>705</v>
      </c>
      <c r="I146" s="124"/>
      <c r="J146" s="48">
        <v>4386.0</v>
      </c>
      <c r="K146" s="47"/>
      <c r="L146" s="48">
        <f t="shared" si="10"/>
        <v>7894.8</v>
      </c>
      <c r="M146" s="116">
        <v>4386.0</v>
      </c>
      <c r="N146" s="116">
        <f t="shared" si="11"/>
        <v>7894.8</v>
      </c>
      <c r="O146" s="38" t="str">
        <f t="shared" si="3"/>
        <v/>
      </c>
      <c r="P146" s="3"/>
      <c r="Q146" s="3"/>
      <c r="R146" s="3"/>
      <c r="S146" s="3"/>
      <c r="T146" s="3"/>
      <c r="U146" s="3"/>
      <c r="V146" s="3"/>
      <c r="W146" s="3"/>
      <c r="X146" s="3"/>
      <c r="Y146" s="3"/>
      <c r="Z146" s="3"/>
    </row>
    <row r="147" ht="249.0" customHeight="1">
      <c r="A147" s="30">
        <v>131.0</v>
      </c>
      <c r="B147" s="41">
        <v>1.0</v>
      </c>
      <c r="C147" s="121" t="s">
        <v>1008</v>
      </c>
      <c r="D147" s="96"/>
      <c r="E147" s="94" t="s">
        <v>1009</v>
      </c>
      <c r="F147" s="82"/>
      <c r="G147" s="123" t="s">
        <v>1010</v>
      </c>
      <c r="H147" s="34" t="s">
        <v>705</v>
      </c>
      <c r="I147" s="45"/>
      <c r="J147" s="48">
        <v>5154.0</v>
      </c>
      <c r="K147" s="47"/>
      <c r="L147" s="48">
        <f t="shared" si="10"/>
        <v>9277.2</v>
      </c>
      <c r="M147" s="116">
        <v>5154.0</v>
      </c>
      <c r="N147" s="116">
        <f t="shared" si="11"/>
        <v>9277.2</v>
      </c>
      <c r="O147" s="38" t="str">
        <f t="shared" si="3"/>
        <v/>
      </c>
      <c r="P147" s="3"/>
      <c r="Q147" s="3"/>
      <c r="R147" s="3"/>
      <c r="S147" s="3"/>
      <c r="T147" s="3"/>
      <c r="U147" s="3"/>
      <c r="V147" s="3"/>
      <c r="W147" s="3"/>
      <c r="X147" s="3"/>
      <c r="Y147" s="3"/>
      <c r="Z147" s="3"/>
    </row>
    <row r="148" ht="235.5" customHeight="1">
      <c r="A148" s="30">
        <v>132.0</v>
      </c>
      <c r="B148" s="130">
        <v>1.0</v>
      </c>
      <c r="C148" s="43" t="s">
        <v>1011</v>
      </c>
      <c r="D148" s="131"/>
      <c r="E148" s="94" t="s">
        <v>1012</v>
      </c>
      <c r="F148" s="82"/>
      <c r="G148" s="123" t="s">
        <v>1013</v>
      </c>
      <c r="H148" s="34" t="s">
        <v>705</v>
      </c>
      <c r="I148" s="45"/>
      <c r="J148" s="48">
        <v>4956.0</v>
      </c>
      <c r="K148" s="47"/>
      <c r="L148" s="48">
        <f t="shared" si="10"/>
        <v>8920.8</v>
      </c>
      <c r="M148" s="116">
        <v>4956.0</v>
      </c>
      <c r="N148" s="116">
        <f t="shared" si="11"/>
        <v>8920.8</v>
      </c>
      <c r="O148" s="38" t="str">
        <f t="shared" si="3"/>
        <v/>
      </c>
      <c r="P148" s="3"/>
      <c r="Q148" s="3"/>
      <c r="R148" s="3"/>
      <c r="S148" s="3"/>
      <c r="T148" s="3"/>
      <c r="U148" s="3"/>
      <c r="V148" s="3"/>
      <c r="W148" s="3"/>
      <c r="X148" s="3"/>
      <c r="Y148" s="3"/>
      <c r="Z148" s="3"/>
    </row>
    <row r="149" ht="199.5" customHeight="1">
      <c r="A149" s="30">
        <v>133.0</v>
      </c>
      <c r="B149" s="130">
        <v>1.0</v>
      </c>
      <c r="C149" s="43" t="s">
        <v>1014</v>
      </c>
      <c r="D149" s="131"/>
      <c r="E149" s="94" t="s">
        <v>1015</v>
      </c>
      <c r="F149" s="82"/>
      <c r="G149" s="123" t="s">
        <v>708</v>
      </c>
      <c r="H149" s="34" t="s">
        <v>705</v>
      </c>
      <c r="I149" s="45"/>
      <c r="J149" s="48">
        <v>4386.0</v>
      </c>
      <c r="K149" s="47"/>
      <c r="L149" s="48">
        <f t="shared" si="10"/>
        <v>7894.8</v>
      </c>
      <c r="M149" s="116">
        <v>4386.0</v>
      </c>
      <c r="N149" s="116">
        <f t="shared" si="11"/>
        <v>7894.8</v>
      </c>
      <c r="O149" s="38" t="str">
        <f t="shared" si="3"/>
        <v/>
      </c>
      <c r="P149" s="3"/>
      <c r="Q149" s="3"/>
      <c r="R149" s="3"/>
      <c r="S149" s="3"/>
      <c r="T149" s="3"/>
      <c r="U149" s="3"/>
      <c r="V149" s="3"/>
      <c r="W149" s="3"/>
      <c r="X149" s="3"/>
      <c r="Y149" s="3"/>
      <c r="Z149" s="3"/>
    </row>
    <row r="150" ht="183.0" customHeight="1">
      <c r="A150" s="30">
        <v>134.0</v>
      </c>
      <c r="B150" s="130">
        <v>1.0</v>
      </c>
      <c r="C150" s="43" t="s">
        <v>1016</v>
      </c>
      <c r="D150" s="131"/>
      <c r="E150" s="94" t="s">
        <v>1017</v>
      </c>
      <c r="F150" s="82"/>
      <c r="G150" s="123" t="s">
        <v>708</v>
      </c>
      <c r="H150" s="45" t="s">
        <v>813</v>
      </c>
      <c r="I150" s="45"/>
      <c r="J150" s="48">
        <v>3498.0</v>
      </c>
      <c r="K150" s="47"/>
      <c r="L150" s="48">
        <f t="shared" si="10"/>
        <v>6296.4</v>
      </c>
      <c r="M150" s="119"/>
      <c r="N150" s="119"/>
      <c r="O150" s="38" t="str">
        <f t="shared" si="3"/>
        <v/>
      </c>
      <c r="P150" s="3"/>
      <c r="Q150" s="3"/>
      <c r="R150" s="3"/>
      <c r="S150" s="3"/>
      <c r="T150" s="3"/>
      <c r="U150" s="3"/>
      <c r="V150" s="3"/>
      <c r="W150" s="3"/>
      <c r="X150" s="3"/>
      <c r="Y150" s="3"/>
      <c r="Z150" s="3"/>
    </row>
    <row r="151" ht="168.0" customHeight="1">
      <c r="A151" s="30">
        <v>135.0</v>
      </c>
      <c r="B151" s="130">
        <v>1.0</v>
      </c>
      <c r="C151" s="43" t="s">
        <v>1018</v>
      </c>
      <c r="D151" s="131"/>
      <c r="E151" s="94" t="s">
        <v>1019</v>
      </c>
      <c r="F151" s="82"/>
      <c r="G151" s="123" t="s">
        <v>708</v>
      </c>
      <c r="H151" s="45" t="s">
        <v>813</v>
      </c>
      <c r="I151" s="45"/>
      <c r="J151" s="48">
        <v>3192.0</v>
      </c>
      <c r="K151" s="47"/>
      <c r="L151" s="48">
        <f t="shared" si="10"/>
        <v>5745.6</v>
      </c>
      <c r="M151" s="119"/>
      <c r="N151" s="119"/>
      <c r="O151" s="38" t="str">
        <f t="shared" si="3"/>
        <v/>
      </c>
      <c r="P151" s="3"/>
      <c r="Q151" s="3"/>
      <c r="R151" s="3"/>
      <c r="S151" s="3"/>
      <c r="T151" s="3"/>
      <c r="U151" s="3"/>
      <c r="V151" s="3"/>
      <c r="W151" s="3"/>
      <c r="X151" s="3"/>
      <c r="Y151" s="3"/>
      <c r="Z151" s="3"/>
    </row>
    <row r="152" ht="205.5" customHeight="1">
      <c r="A152" s="30">
        <v>136.0</v>
      </c>
      <c r="B152" s="130">
        <v>1.0</v>
      </c>
      <c r="C152" s="43" t="s">
        <v>1020</v>
      </c>
      <c r="D152" s="131"/>
      <c r="E152" s="94" t="s">
        <v>1021</v>
      </c>
      <c r="F152" s="82"/>
      <c r="G152" s="123" t="s">
        <v>708</v>
      </c>
      <c r="H152" s="45" t="s">
        <v>813</v>
      </c>
      <c r="I152" s="124"/>
      <c r="J152" s="48">
        <v>3714.0</v>
      </c>
      <c r="K152" s="47"/>
      <c r="L152" s="48">
        <f t="shared" si="10"/>
        <v>6685.2</v>
      </c>
      <c r="M152" s="119"/>
      <c r="N152" s="119"/>
      <c r="O152" s="38" t="str">
        <f t="shared" si="3"/>
        <v/>
      </c>
      <c r="P152" s="3"/>
      <c r="Q152" s="3"/>
      <c r="R152" s="3"/>
      <c r="S152" s="3"/>
      <c r="T152" s="3"/>
      <c r="U152" s="3"/>
      <c r="V152" s="3"/>
      <c r="W152" s="3"/>
      <c r="X152" s="3"/>
      <c r="Y152" s="3"/>
      <c r="Z152" s="3"/>
    </row>
    <row r="153" ht="192.75" customHeight="1">
      <c r="A153" s="30">
        <v>137.0</v>
      </c>
      <c r="B153" s="130">
        <v>1.0</v>
      </c>
      <c r="C153" s="43" t="s">
        <v>1022</v>
      </c>
      <c r="D153" s="131"/>
      <c r="E153" s="94" t="s">
        <v>1023</v>
      </c>
      <c r="F153" s="82"/>
      <c r="G153" s="123" t="s">
        <v>856</v>
      </c>
      <c r="H153" s="124" t="s">
        <v>856</v>
      </c>
      <c r="I153" s="124"/>
      <c r="J153" s="48" t="s">
        <v>857</v>
      </c>
      <c r="K153" s="47"/>
      <c r="L153" s="48" t="s">
        <v>856</v>
      </c>
      <c r="M153" s="119"/>
      <c r="N153" s="119"/>
      <c r="O153" s="38" t="str">
        <f t="shared" si="3"/>
        <v/>
      </c>
      <c r="P153" s="3"/>
      <c r="Q153" s="3"/>
      <c r="R153" s="3"/>
      <c r="S153" s="3"/>
      <c r="T153" s="3"/>
      <c r="U153" s="3"/>
      <c r="V153" s="3"/>
      <c r="W153" s="3"/>
      <c r="X153" s="3"/>
      <c r="Y153" s="3"/>
      <c r="Z153" s="3"/>
    </row>
    <row r="154" ht="151.5" customHeight="1">
      <c r="A154" s="30">
        <v>138.0</v>
      </c>
      <c r="B154" s="130">
        <v>1.0</v>
      </c>
      <c r="C154" s="43" t="s">
        <v>1024</v>
      </c>
      <c r="D154" s="131"/>
      <c r="E154" s="94" t="s">
        <v>1025</v>
      </c>
      <c r="F154" s="82"/>
      <c r="G154" s="123" t="s">
        <v>708</v>
      </c>
      <c r="H154" s="124" t="s">
        <v>813</v>
      </c>
      <c r="I154" s="124"/>
      <c r="J154" s="48">
        <v>4191.0</v>
      </c>
      <c r="K154" s="132"/>
      <c r="L154" s="48">
        <f t="shared" ref="L154:L155" si="12">J154*1.8</f>
        <v>7543.8</v>
      </c>
      <c r="M154" s="119"/>
      <c r="N154" s="119"/>
      <c r="O154" s="38" t="str">
        <f t="shared" si="3"/>
        <v/>
      </c>
      <c r="P154" s="3"/>
      <c r="Q154" s="3"/>
      <c r="R154" s="3"/>
      <c r="S154" s="3"/>
      <c r="T154" s="3"/>
      <c r="U154" s="3"/>
      <c r="V154" s="3"/>
      <c r="W154" s="3"/>
      <c r="X154" s="3"/>
      <c r="Y154" s="3"/>
      <c r="Z154" s="3"/>
    </row>
    <row r="155" ht="153.0" customHeight="1">
      <c r="A155" s="30">
        <v>139.0</v>
      </c>
      <c r="B155" s="130">
        <v>1.0</v>
      </c>
      <c r="C155" s="43" t="s">
        <v>1026</v>
      </c>
      <c r="D155" s="131"/>
      <c r="E155" s="94" t="s">
        <v>1027</v>
      </c>
      <c r="F155" s="82"/>
      <c r="G155" s="123" t="s">
        <v>708</v>
      </c>
      <c r="H155" s="124" t="s">
        <v>813</v>
      </c>
      <c r="I155" s="45"/>
      <c r="J155" s="48">
        <v>3690.0</v>
      </c>
      <c r="K155" s="47"/>
      <c r="L155" s="48">
        <f t="shared" si="12"/>
        <v>6642</v>
      </c>
      <c r="M155" s="116">
        <v>3690.0</v>
      </c>
      <c r="N155" s="116">
        <f>M155*1.8</f>
        <v>6642</v>
      </c>
      <c r="O155" s="38" t="str">
        <f t="shared" si="3"/>
        <v/>
      </c>
      <c r="P155" s="3"/>
      <c r="Q155" s="3"/>
      <c r="R155" s="3"/>
      <c r="S155" s="3"/>
      <c r="T155" s="3"/>
      <c r="U155" s="3"/>
      <c r="V155" s="3"/>
      <c r="W155" s="3"/>
      <c r="X155" s="3"/>
      <c r="Y155" s="3"/>
      <c r="Z155" s="3"/>
    </row>
    <row r="156" ht="126.75" customHeight="1">
      <c r="A156" s="30">
        <v>140.0</v>
      </c>
      <c r="B156" s="130">
        <v>1.0</v>
      </c>
      <c r="C156" s="43" t="s">
        <v>1028</v>
      </c>
      <c r="D156" s="131"/>
      <c r="E156" s="94" t="s">
        <v>1029</v>
      </c>
      <c r="F156" s="82"/>
      <c r="G156" s="123" t="s">
        <v>856</v>
      </c>
      <c r="H156" s="45" t="s">
        <v>856</v>
      </c>
      <c r="I156" s="45"/>
      <c r="J156" s="48" t="s">
        <v>857</v>
      </c>
      <c r="K156" s="47"/>
      <c r="L156" s="48" t="s">
        <v>856</v>
      </c>
      <c r="M156" s="117"/>
      <c r="N156" s="117"/>
      <c r="O156" s="38" t="str">
        <f t="shared" si="3"/>
        <v/>
      </c>
      <c r="P156" s="3"/>
      <c r="Q156" s="3"/>
      <c r="R156" s="3"/>
      <c r="S156" s="3"/>
      <c r="T156" s="3"/>
      <c r="U156" s="3"/>
      <c r="V156" s="3"/>
      <c r="W156" s="3"/>
      <c r="X156" s="3"/>
      <c r="Y156" s="3"/>
      <c r="Z156" s="3"/>
    </row>
    <row r="157" ht="180.0" customHeight="1">
      <c r="A157" s="30">
        <v>141.0</v>
      </c>
      <c r="B157" s="130">
        <v>1.0</v>
      </c>
      <c r="C157" s="43" t="s">
        <v>1030</v>
      </c>
      <c r="D157" s="131"/>
      <c r="E157" s="94" t="s">
        <v>1031</v>
      </c>
      <c r="F157" s="82"/>
      <c r="G157" s="123" t="s">
        <v>1032</v>
      </c>
      <c r="H157" s="45" t="s">
        <v>813</v>
      </c>
      <c r="I157" s="45"/>
      <c r="J157" s="48">
        <v>2364.0</v>
      </c>
      <c r="K157" s="47"/>
      <c r="L157" s="48">
        <f t="shared" ref="L157:L183" si="13">J157*1.8</f>
        <v>4255.2</v>
      </c>
      <c r="M157" s="116">
        <v>2364.0</v>
      </c>
      <c r="N157" s="116">
        <f t="shared" ref="N157:N162" si="14">M157*1.8</f>
        <v>4255.2</v>
      </c>
      <c r="O157" s="38" t="str">
        <f t="shared" si="3"/>
        <v/>
      </c>
      <c r="P157" s="3"/>
      <c r="Q157" s="3"/>
      <c r="R157" s="3"/>
      <c r="S157" s="3"/>
      <c r="T157" s="3"/>
      <c r="U157" s="3"/>
      <c r="V157" s="3"/>
      <c r="W157" s="3"/>
      <c r="X157" s="3"/>
      <c r="Y157" s="3"/>
      <c r="Z157" s="3"/>
    </row>
    <row r="158" ht="198.75" customHeight="1">
      <c r="A158" s="30">
        <v>142.0</v>
      </c>
      <c r="B158" s="130">
        <v>1.0</v>
      </c>
      <c r="C158" s="43" t="s">
        <v>1033</v>
      </c>
      <c r="D158" s="131"/>
      <c r="E158" s="94" t="s">
        <v>1034</v>
      </c>
      <c r="F158" s="82"/>
      <c r="G158" s="123" t="s">
        <v>708</v>
      </c>
      <c r="H158" s="45" t="s">
        <v>813</v>
      </c>
      <c r="I158" s="45"/>
      <c r="J158" s="48">
        <v>2256.0</v>
      </c>
      <c r="K158" s="47"/>
      <c r="L158" s="48">
        <f t="shared" si="13"/>
        <v>4060.8</v>
      </c>
      <c r="M158" s="116">
        <v>2256.0</v>
      </c>
      <c r="N158" s="116">
        <f t="shared" si="14"/>
        <v>4060.8</v>
      </c>
      <c r="O158" s="38" t="str">
        <f t="shared" si="3"/>
        <v/>
      </c>
      <c r="P158" s="3"/>
      <c r="Q158" s="3"/>
      <c r="R158" s="3"/>
      <c r="S158" s="3"/>
      <c r="T158" s="3"/>
      <c r="U158" s="3"/>
      <c r="V158" s="3"/>
      <c r="W158" s="3"/>
      <c r="X158" s="3"/>
      <c r="Y158" s="3"/>
      <c r="Z158" s="3"/>
    </row>
    <row r="159" ht="135.75" customHeight="1">
      <c r="A159" s="30">
        <v>143.0</v>
      </c>
      <c r="B159" s="130">
        <v>1.0</v>
      </c>
      <c r="C159" s="43" t="s">
        <v>1035</v>
      </c>
      <c r="D159" s="131"/>
      <c r="E159" s="94" t="s">
        <v>1036</v>
      </c>
      <c r="F159" s="82"/>
      <c r="G159" s="123" t="s">
        <v>708</v>
      </c>
      <c r="H159" s="45" t="s">
        <v>813</v>
      </c>
      <c r="I159" s="45"/>
      <c r="J159" s="48">
        <v>2298.0</v>
      </c>
      <c r="K159" s="47"/>
      <c r="L159" s="48">
        <f t="shared" si="13"/>
        <v>4136.4</v>
      </c>
      <c r="M159" s="116">
        <v>2298.0</v>
      </c>
      <c r="N159" s="116">
        <f t="shared" si="14"/>
        <v>4136.4</v>
      </c>
      <c r="O159" s="38" t="str">
        <f t="shared" si="3"/>
        <v/>
      </c>
      <c r="P159" s="3"/>
      <c r="Q159" s="3"/>
      <c r="R159" s="3"/>
      <c r="S159" s="3"/>
      <c r="T159" s="3"/>
      <c r="U159" s="3"/>
      <c r="V159" s="3"/>
      <c r="W159" s="3"/>
      <c r="X159" s="3"/>
      <c r="Y159" s="3"/>
      <c r="Z159" s="3"/>
    </row>
    <row r="160" ht="205.5" customHeight="1">
      <c r="A160" s="30">
        <v>144.0</v>
      </c>
      <c r="B160" s="130">
        <v>1.0</v>
      </c>
      <c r="C160" s="43" t="s">
        <v>1037</v>
      </c>
      <c r="D160" s="131"/>
      <c r="E160" s="94" t="s">
        <v>1038</v>
      </c>
      <c r="F160" s="82"/>
      <c r="G160" s="123" t="s">
        <v>1039</v>
      </c>
      <c r="H160" s="45" t="s">
        <v>813</v>
      </c>
      <c r="I160" s="45"/>
      <c r="J160" s="48">
        <v>2088.0</v>
      </c>
      <c r="K160" s="47"/>
      <c r="L160" s="48">
        <f t="shared" si="13"/>
        <v>3758.4</v>
      </c>
      <c r="M160" s="116">
        <v>2088.0</v>
      </c>
      <c r="N160" s="116">
        <f t="shared" si="14"/>
        <v>3758.4</v>
      </c>
      <c r="O160" s="38" t="str">
        <f t="shared" si="3"/>
        <v/>
      </c>
      <c r="P160" s="3"/>
      <c r="Q160" s="3"/>
      <c r="R160" s="3"/>
      <c r="S160" s="3"/>
      <c r="T160" s="3"/>
      <c r="U160" s="3"/>
      <c r="V160" s="3"/>
      <c r="W160" s="3"/>
      <c r="X160" s="3"/>
      <c r="Y160" s="3"/>
      <c r="Z160" s="3"/>
    </row>
    <row r="161" ht="205.5" customHeight="1">
      <c r="A161" s="30">
        <v>145.0</v>
      </c>
      <c r="B161" s="130">
        <v>1.0</v>
      </c>
      <c r="C161" s="43" t="s">
        <v>1040</v>
      </c>
      <c r="D161" s="131"/>
      <c r="E161" s="94" t="s">
        <v>1041</v>
      </c>
      <c r="F161" s="82"/>
      <c r="G161" s="123" t="s">
        <v>708</v>
      </c>
      <c r="H161" s="45" t="s">
        <v>813</v>
      </c>
      <c r="I161" s="45"/>
      <c r="J161" s="48">
        <v>1974.0</v>
      </c>
      <c r="K161" s="47"/>
      <c r="L161" s="48">
        <f t="shared" si="13"/>
        <v>3553.2</v>
      </c>
      <c r="M161" s="116">
        <v>1974.0</v>
      </c>
      <c r="N161" s="116">
        <f t="shared" si="14"/>
        <v>3553.2</v>
      </c>
      <c r="O161" s="38" t="str">
        <f t="shared" si="3"/>
        <v/>
      </c>
      <c r="P161" s="3"/>
      <c r="Q161" s="3"/>
      <c r="R161" s="3"/>
      <c r="S161" s="3"/>
      <c r="T161" s="3"/>
      <c r="U161" s="3"/>
      <c r="V161" s="3"/>
      <c r="W161" s="3"/>
      <c r="X161" s="3"/>
      <c r="Y161" s="3"/>
      <c r="Z161" s="3"/>
    </row>
    <row r="162" ht="162.0" customHeight="1">
      <c r="A162" s="30">
        <v>146.0</v>
      </c>
      <c r="B162" s="130">
        <v>1.0</v>
      </c>
      <c r="C162" s="43" t="s">
        <v>1042</v>
      </c>
      <c r="D162" s="131"/>
      <c r="E162" s="94" t="s">
        <v>1043</v>
      </c>
      <c r="F162" s="82"/>
      <c r="G162" s="123" t="s">
        <v>708</v>
      </c>
      <c r="H162" s="45" t="s">
        <v>813</v>
      </c>
      <c r="I162" s="45"/>
      <c r="J162" s="48">
        <v>1932.0</v>
      </c>
      <c r="K162" s="47"/>
      <c r="L162" s="48">
        <f t="shared" si="13"/>
        <v>3477.6</v>
      </c>
      <c r="M162" s="116">
        <v>1932.0</v>
      </c>
      <c r="N162" s="116">
        <f t="shared" si="14"/>
        <v>3477.6</v>
      </c>
      <c r="O162" s="38" t="str">
        <f t="shared" si="3"/>
        <v/>
      </c>
      <c r="P162" s="3"/>
      <c r="Q162" s="3"/>
      <c r="R162" s="3"/>
      <c r="S162" s="3"/>
      <c r="T162" s="3"/>
      <c r="U162" s="3"/>
      <c r="V162" s="3"/>
      <c r="W162" s="3"/>
      <c r="X162" s="3"/>
      <c r="Y162" s="3"/>
      <c r="Z162" s="3"/>
    </row>
    <row r="163" ht="201.0" customHeight="1">
      <c r="A163" s="30">
        <v>147.0</v>
      </c>
      <c r="B163" s="130">
        <v>1.0</v>
      </c>
      <c r="C163" s="43" t="s">
        <v>1044</v>
      </c>
      <c r="D163" s="131"/>
      <c r="E163" s="94" t="s">
        <v>1045</v>
      </c>
      <c r="F163" s="82"/>
      <c r="G163" s="123" t="s">
        <v>1046</v>
      </c>
      <c r="H163" s="34" t="s">
        <v>705</v>
      </c>
      <c r="I163" s="45"/>
      <c r="J163" s="48">
        <v>3564.0</v>
      </c>
      <c r="K163" s="47"/>
      <c r="L163" s="48">
        <f t="shared" si="13"/>
        <v>6415.2</v>
      </c>
      <c r="M163" s="119"/>
      <c r="N163" s="119"/>
      <c r="O163" s="38" t="str">
        <f t="shared" si="3"/>
        <v/>
      </c>
      <c r="P163" s="3"/>
      <c r="Q163" s="3"/>
      <c r="R163" s="3"/>
      <c r="S163" s="3"/>
      <c r="T163" s="3"/>
      <c r="U163" s="3"/>
      <c r="V163" s="3"/>
      <c r="W163" s="3"/>
      <c r="X163" s="3"/>
      <c r="Y163" s="3"/>
      <c r="Z163" s="3"/>
    </row>
    <row r="164" ht="192.75" customHeight="1">
      <c r="A164" s="30">
        <v>148.0</v>
      </c>
      <c r="B164" s="130">
        <v>1.0</v>
      </c>
      <c r="C164" s="43" t="s">
        <v>1047</v>
      </c>
      <c r="D164" s="131"/>
      <c r="E164" s="94" t="s">
        <v>1048</v>
      </c>
      <c r="F164" s="82"/>
      <c r="G164" s="123" t="s">
        <v>708</v>
      </c>
      <c r="H164" s="34" t="s">
        <v>705</v>
      </c>
      <c r="I164" s="45"/>
      <c r="J164" s="48">
        <v>3498.0</v>
      </c>
      <c r="K164" s="47"/>
      <c r="L164" s="48">
        <f t="shared" si="13"/>
        <v>6296.4</v>
      </c>
      <c r="M164" s="119"/>
      <c r="N164" s="119"/>
      <c r="O164" s="38" t="str">
        <f t="shared" si="3"/>
        <v/>
      </c>
      <c r="P164" s="3"/>
      <c r="Q164" s="3"/>
      <c r="R164" s="3"/>
      <c r="S164" s="3"/>
      <c r="T164" s="3"/>
      <c r="U164" s="3"/>
      <c r="V164" s="3"/>
      <c r="W164" s="3"/>
      <c r="X164" s="3"/>
      <c r="Y164" s="3"/>
      <c r="Z164" s="3"/>
    </row>
    <row r="165" ht="160.5" customHeight="1">
      <c r="A165" s="30">
        <v>149.0</v>
      </c>
      <c r="B165" s="130">
        <v>1.0</v>
      </c>
      <c r="C165" s="43" t="s">
        <v>1049</v>
      </c>
      <c r="D165" s="131"/>
      <c r="E165" s="94" t="s">
        <v>1050</v>
      </c>
      <c r="F165" s="82"/>
      <c r="G165" s="123" t="s">
        <v>708</v>
      </c>
      <c r="H165" s="34" t="s">
        <v>705</v>
      </c>
      <c r="I165" s="45"/>
      <c r="J165" s="48">
        <v>3474.0</v>
      </c>
      <c r="K165" s="47"/>
      <c r="L165" s="48">
        <f t="shared" si="13"/>
        <v>6253.2</v>
      </c>
      <c r="M165" s="119"/>
      <c r="N165" s="119"/>
      <c r="O165" s="38" t="str">
        <f t="shared" si="3"/>
        <v/>
      </c>
      <c r="P165" s="3"/>
      <c r="Q165" s="3"/>
      <c r="R165" s="3"/>
      <c r="S165" s="3"/>
      <c r="T165" s="3"/>
      <c r="U165" s="3"/>
      <c r="V165" s="3"/>
      <c r="W165" s="3"/>
      <c r="X165" s="3"/>
      <c r="Y165" s="3"/>
      <c r="Z165" s="3"/>
    </row>
    <row r="166" ht="188.25" customHeight="1">
      <c r="A166" s="30">
        <v>150.0</v>
      </c>
      <c r="B166" s="130">
        <v>1.0</v>
      </c>
      <c r="C166" s="43" t="s">
        <v>1051</v>
      </c>
      <c r="D166" s="131"/>
      <c r="E166" s="94" t="s">
        <v>1045</v>
      </c>
      <c r="F166" s="82"/>
      <c r="G166" s="123" t="s">
        <v>1052</v>
      </c>
      <c r="H166" s="34" t="s">
        <v>705</v>
      </c>
      <c r="I166" s="45"/>
      <c r="J166" s="48">
        <v>3564.0</v>
      </c>
      <c r="K166" s="47"/>
      <c r="L166" s="48">
        <f t="shared" si="13"/>
        <v>6415.2</v>
      </c>
      <c r="M166" s="119"/>
      <c r="N166" s="119"/>
      <c r="O166" s="38" t="str">
        <f t="shared" si="3"/>
        <v/>
      </c>
      <c r="P166" s="3"/>
      <c r="Q166" s="3"/>
      <c r="R166" s="3"/>
      <c r="S166" s="3"/>
      <c r="T166" s="3"/>
      <c r="U166" s="3"/>
      <c r="V166" s="3"/>
      <c r="W166" s="3"/>
      <c r="X166" s="3"/>
      <c r="Y166" s="3"/>
      <c r="Z166" s="3"/>
    </row>
    <row r="167" ht="198.0" customHeight="1">
      <c r="A167" s="30">
        <v>151.0</v>
      </c>
      <c r="B167" s="130">
        <v>1.0</v>
      </c>
      <c r="C167" s="43" t="s">
        <v>1053</v>
      </c>
      <c r="D167" s="131"/>
      <c r="E167" s="94" t="s">
        <v>1054</v>
      </c>
      <c r="F167" s="82"/>
      <c r="G167" s="123" t="s">
        <v>708</v>
      </c>
      <c r="H167" s="34" t="s">
        <v>705</v>
      </c>
      <c r="I167" s="45"/>
      <c r="J167" s="48">
        <v>3498.0</v>
      </c>
      <c r="K167" s="47"/>
      <c r="L167" s="48">
        <f t="shared" si="13"/>
        <v>6296.4</v>
      </c>
      <c r="M167" s="119"/>
      <c r="N167" s="119"/>
      <c r="O167" s="38" t="str">
        <f t="shared" si="3"/>
        <v/>
      </c>
      <c r="P167" s="3"/>
      <c r="Q167" s="3"/>
      <c r="R167" s="3"/>
      <c r="S167" s="3"/>
      <c r="T167" s="3"/>
      <c r="U167" s="3"/>
      <c r="V167" s="3"/>
      <c r="W167" s="3"/>
      <c r="X167" s="3"/>
      <c r="Y167" s="3"/>
      <c r="Z167" s="3"/>
    </row>
    <row r="168" ht="171.0" customHeight="1">
      <c r="A168" s="30">
        <v>152.0</v>
      </c>
      <c r="B168" s="130">
        <v>1.0</v>
      </c>
      <c r="C168" s="43" t="s">
        <v>1055</v>
      </c>
      <c r="D168" s="131"/>
      <c r="E168" s="94" t="s">
        <v>1056</v>
      </c>
      <c r="F168" s="82"/>
      <c r="G168" s="123" t="s">
        <v>708</v>
      </c>
      <c r="H168" s="34" t="s">
        <v>705</v>
      </c>
      <c r="I168" s="45"/>
      <c r="J168" s="48">
        <v>3474.0</v>
      </c>
      <c r="K168" s="47"/>
      <c r="L168" s="48">
        <f t="shared" si="13"/>
        <v>6253.2</v>
      </c>
      <c r="M168" s="119"/>
      <c r="N168" s="119"/>
      <c r="O168" s="38" t="str">
        <f t="shared" si="3"/>
        <v/>
      </c>
      <c r="P168" s="3"/>
      <c r="Q168" s="3"/>
      <c r="R168" s="3"/>
      <c r="S168" s="3"/>
      <c r="T168" s="3"/>
      <c r="U168" s="3"/>
      <c r="V168" s="3"/>
      <c r="W168" s="3"/>
      <c r="X168" s="3"/>
      <c r="Y168" s="3"/>
      <c r="Z168" s="3"/>
    </row>
    <row r="169" ht="176.25" customHeight="1">
      <c r="A169" s="30">
        <v>153.0</v>
      </c>
      <c r="B169" s="130">
        <v>1.0</v>
      </c>
      <c r="C169" s="43" t="s">
        <v>1057</v>
      </c>
      <c r="D169" s="131"/>
      <c r="E169" s="94" t="s">
        <v>1058</v>
      </c>
      <c r="F169" s="82"/>
      <c r="G169" s="123" t="s">
        <v>708</v>
      </c>
      <c r="H169" s="34" t="s">
        <v>705</v>
      </c>
      <c r="I169" s="124"/>
      <c r="J169" s="48">
        <v>4134.0</v>
      </c>
      <c r="K169" s="47"/>
      <c r="L169" s="48">
        <f t="shared" si="13"/>
        <v>7441.2</v>
      </c>
      <c r="M169" s="119"/>
      <c r="N169" s="119"/>
      <c r="O169" s="38" t="str">
        <f t="shared" si="3"/>
        <v/>
      </c>
      <c r="P169" s="3"/>
      <c r="Q169" s="3"/>
      <c r="R169" s="3"/>
      <c r="S169" s="3"/>
      <c r="T169" s="3"/>
      <c r="U169" s="3"/>
      <c r="V169" s="3"/>
      <c r="W169" s="3"/>
      <c r="X169" s="3"/>
      <c r="Y169" s="3"/>
      <c r="Z169" s="3"/>
    </row>
    <row r="170" ht="165.0" customHeight="1">
      <c r="A170" s="30">
        <v>154.0</v>
      </c>
      <c r="B170" s="130">
        <v>1.0</v>
      </c>
      <c r="C170" s="43" t="s">
        <v>1059</v>
      </c>
      <c r="D170" s="131"/>
      <c r="E170" s="94" t="s">
        <v>1060</v>
      </c>
      <c r="F170" s="82"/>
      <c r="G170" s="123" t="s">
        <v>708</v>
      </c>
      <c r="H170" s="34" t="s">
        <v>705</v>
      </c>
      <c r="I170" s="124"/>
      <c r="J170" s="48">
        <v>4032.0</v>
      </c>
      <c r="K170" s="47"/>
      <c r="L170" s="48">
        <f t="shared" si="13"/>
        <v>7257.6</v>
      </c>
      <c r="M170" s="119"/>
      <c r="N170" s="119"/>
      <c r="O170" s="38" t="str">
        <f t="shared" si="3"/>
        <v/>
      </c>
      <c r="P170" s="3"/>
      <c r="Q170" s="3"/>
      <c r="R170" s="3"/>
      <c r="S170" s="3"/>
      <c r="T170" s="3"/>
      <c r="U170" s="3"/>
      <c r="V170" s="3"/>
      <c r="W170" s="3"/>
      <c r="X170" s="3"/>
      <c r="Y170" s="3"/>
      <c r="Z170" s="3"/>
    </row>
    <row r="171" ht="130.5" customHeight="1">
      <c r="A171" s="30">
        <v>155.0</v>
      </c>
      <c r="B171" s="130">
        <v>1.0</v>
      </c>
      <c r="C171" s="43" t="s">
        <v>1061</v>
      </c>
      <c r="D171" s="131"/>
      <c r="E171" s="94" t="s">
        <v>1062</v>
      </c>
      <c r="F171" s="82"/>
      <c r="G171" s="123" t="s">
        <v>708</v>
      </c>
      <c r="H171" s="34" t="s">
        <v>705</v>
      </c>
      <c r="I171" s="124"/>
      <c r="J171" s="48">
        <v>4038.0</v>
      </c>
      <c r="K171" s="47"/>
      <c r="L171" s="48">
        <f t="shared" si="13"/>
        <v>7268.4</v>
      </c>
      <c r="M171" s="119"/>
      <c r="N171" s="119"/>
      <c r="O171" s="38" t="str">
        <f t="shared" si="3"/>
        <v/>
      </c>
      <c r="P171" s="3"/>
      <c r="Q171" s="3"/>
      <c r="R171" s="3"/>
      <c r="S171" s="3"/>
      <c r="T171" s="3"/>
      <c r="U171" s="3"/>
      <c r="V171" s="3"/>
      <c r="W171" s="3"/>
      <c r="X171" s="3"/>
      <c r="Y171" s="3"/>
      <c r="Z171" s="3"/>
    </row>
    <row r="172" ht="164.25" customHeight="1">
      <c r="A172" s="30">
        <v>156.0</v>
      </c>
      <c r="B172" s="130">
        <v>1.0</v>
      </c>
      <c r="C172" s="43" t="s">
        <v>1063</v>
      </c>
      <c r="D172" s="131"/>
      <c r="E172" s="94" t="s">
        <v>1064</v>
      </c>
      <c r="F172" s="82"/>
      <c r="G172" s="123" t="s">
        <v>708</v>
      </c>
      <c r="H172" s="34" t="s">
        <v>705</v>
      </c>
      <c r="I172" s="45"/>
      <c r="J172" s="48">
        <v>4134.0</v>
      </c>
      <c r="K172" s="47"/>
      <c r="L172" s="48">
        <f t="shared" si="13"/>
        <v>7441.2</v>
      </c>
      <c r="M172" s="119"/>
      <c r="N172" s="119"/>
      <c r="O172" s="38" t="str">
        <f t="shared" si="3"/>
        <v/>
      </c>
      <c r="P172" s="3"/>
      <c r="Q172" s="3"/>
      <c r="R172" s="3"/>
      <c r="S172" s="3"/>
      <c r="T172" s="3"/>
      <c r="U172" s="3"/>
      <c r="V172" s="3"/>
      <c r="W172" s="3"/>
      <c r="X172" s="3"/>
      <c r="Y172" s="3"/>
      <c r="Z172" s="3"/>
    </row>
    <row r="173" ht="159.75" customHeight="1">
      <c r="A173" s="30">
        <v>157.0</v>
      </c>
      <c r="B173" s="130">
        <v>1.0</v>
      </c>
      <c r="C173" s="43" t="s">
        <v>1065</v>
      </c>
      <c r="D173" s="131"/>
      <c r="E173" s="94" t="s">
        <v>1066</v>
      </c>
      <c r="F173" s="82"/>
      <c r="G173" s="123" t="s">
        <v>708</v>
      </c>
      <c r="H173" s="34" t="s">
        <v>705</v>
      </c>
      <c r="I173" s="45"/>
      <c r="J173" s="48">
        <v>4032.0</v>
      </c>
      <c r="K173" s="47"/>
      <c r="L173" s="48">
        <f t="shared" si="13"/>
        <v>7257.6</v>
      </c>
      <c r="M173" s="119"/>
      <c r="N173" s="119"/>
      <c r="O173" s="38" t="str">
        <f t="shared" si="3"/>
        <v/>
      </c>
      <c r="P173" s="3"/>
      <c r="Q173" s="3"/>
      <c r="R173" s="3"/>
      <c r="S173" s="3"/>
      <c r="T173" s="3"/>
      <c r="U173" s="3"/>
      <c r="V173" s="3"/>
      <c r="W173" s="3"/>
      <c r="X173" s="3"/>
      <c r="Y173" s="3"/>
      <c r="Z173" s="3"/>
    </row>
    <row r="174" ht="153.0" customHeight="1">
      <c r="A174" s="30">
        <v>158.0</v>
      </c>
      <c r="B174" s="130">
        <v>1.0</v>
      </c>
      <c r="C174" s="43" t="s">
        <v>1067</v>
      </c>
      <c r="D174" s="131"/>
      <c r="E174" s="94" t="s">
        <v>1068</v>
      </c>
      <c r="F174" s="82"/>
      <c r="G174" s="123" t="s">
        <v>708</v>
      </c>
      <c r="H174" s="34" t="s">
        <v>705</v>
      </c>
      <c r="I174" s="45"/>
      <c r="J174" s="48">
        <v>4038.0</v>
      </c>
      <c r="K174" s="47"/>
      <c r="L174" s="48">
        <f t="shared" si="13"/>
        <v>7268.4</v>
      </c>
      <c r="M174" s="119"/>
      <c r="N174" s="119"/>
      <c r="O174" s="38" t="str">
        <f t="shared" si="3"/>
        <v/>
      </c>
      <c r="P174" s="3"/>
      <c r="Q174" s="3"/>
      <c r="R174" s="3"/>
      <c r="S174" s="3"/>
      <c r="T174" s="3"/>
      <c r="U174" s="3"/>
      <c r="V174" s="3"/>
      <c r="W174" s="3"/>
      <c r="X174" s="3"/>
      <c r="Y174" s="3"/>
      <c r="Z174" s="3"/>
    </row>
    <row r="175" ht="133.5" customHeight="1">
      <c r="A175" s="30">
        <v>159.0</v>
      </c>
      <c r="B175" s="130">
        <v>1.0</v>
      </c>
      <c r="C175" s="43" t="s">
        <v>1069</v>
      </c>
      <c r="D175" s="131"/>
      <c r="E175" s="94" t="s">
        <v>1070</v>
      </c>
      <c r="F175" s="82"/>
      <c r="G175" s="123" t="s">
        <v>708</v>
      </c>
      <c r="H175" s="34" t="s">
        <v>705</v>
      </c>
      <c r="I175" s="45"/>
      <c r="J175" s="48">
        <v>3954.0</v>
      </c>
      <c r="K175" s="47"/>
      <c r="L175" s="48">
        <f t="shared" si="13"/>
        <v>7117.2</v>
      </c>
      <c r="M175" s="119"/>
      <c r="N175" s="119"/>
      <c r="O175" s="38" t="str">
        <f t="shared" si="3"/>
        <v/>
      </c>
      <c r="P175" s="3"/>
      <c r="Q175" s="3"/>
      <c r="R175" s="3"/>
      <c r="S175" s="3"/>
      <c r="T175" s="3"/>
      <c r="U175" s="3"/>
      <c r="V175" s="3"/>
      <c r="W175" s="3"/>
      <c r="X175" s="3"/>
      <c r="Y175" s="3"/>
      <c r="Z175" s="3"/>
    </row>
    <row r="176" ht="156.0" customHeight="1">
      <c r="A176" s="30">
        <v>160.0</v>
      </c>
      <c r="B176" s="130">
        <v>1.0</v>
      </c>
      <c r="C176" s="43" t="s">
        <v>1071</v>
      </c>
      <c r="D176" s="131"/>
      <c r="E176" s="94" t="s">
        <v>707</v>
      </c>
      <c r="F176" s="82"/>
      <c r="G176" s="123" t="s">
        <v>708</v>
      </c>
      <c r="H176" s="34" t="s">
        <v>705</v>
      </c>
      <c r="I176" s="45"/>
      <c r="J176" s="48">
        <v>3798.0</v>
      </c>
      <c r="K176" s="47"/>
      <c r="L176" s="48">
        <f t="shared" si="13"/>
        <v>6836.4</v>
      </c>
      <c r="M176" s="119"/>
      <c r="N176" s="119"/>
      <c r="O176" s="38" t="str">
        <f t="shared" si="3"/>
        <v/>
      </c>
      <c r="P176" s="3"/>
      <c r="Q176" s="3"/>
      <c r="R176" s="3"/>
      <c r="S176" s="3"/>
      <c r="T176" s="3"/>
      <c r="U176" s="3"/>
      <c r="V176" s="3"/>
      <c r="W176" s="3"/>
      <c r="X176" s="3"/>
      <c r="Y176" s="3"/>
      <c r="Z176" s="3"/>
    </row>
    <row r="177" ht="135.75" customHeight="1">
      <c r="A177" s="30">
        <v>161.0</v>
      </c>
      <c r="B177" s="130">
        <v>1.0</v>
      </c>
      <c r="C177" s="43" t="s">
        <v>1072</v>
      </c>
      <c r="D177" s="131"/>
      <c r="E177" s="94" t="s">
        <v>1073</v>
      </c>
      <c r="F177" s="82"/>
      <c r="G177" s="123" t="s">
        <v>708</v>
      </c>
      <c r="H177" s="34" t="s">
        <v>705</v>
      </c>
      <c r="I177" s="45"/>
      <c r="J177" s="48">
        <v>3810.0</v>
      </c>
      <c r="K177" s="47"/>
      <c r="L177" s="48">
        <f t="shared" si="13"/>
        <v>6858</v>
      </c>
      <c r="M177" s="119"/>
      <c r="N177" s="119"/>
      <c r="O177" s="38" t="str">
        <f t="shared" si="3"/>
        <v/>
      </c>
      <c r="P177" s="3"/>
      <c r="Q177" s="3"/>
      <c r="R177" s="3"/>
      <c r="S177" s="3"/>
      <c r="T177" s="3"/>
      <c r="U177" s="3"/>
      <c r="V177" s="3"/>
      <c r="W177" s="3"/>
      <c r="X177" s="3"/>
      <c r="Y177" s="3"/>
      <c r="Z177" s="3"/>
    </row>
    <row r="178" ht="162.75" customHeight="1">
      <c r="A178" s="30">
        <v>162.0</v>
      </c>
      <c r="B178" s="130">
        <v>1.0</v>
      </c>
      <c r="C178" s="43" t="s">
        <v>1074</v>
      </c>
      <c r="D178" s="131"/>
      <c r="E178" s="94" t="s">
        <v>1075</v>
      </c>
      <c r="F178" s="82"/>
      <c r="G178" s="123" t="s">
        <v>708</v>
      </c>
      <c r="H178" s="45" t="s">
        <v>813</v>
      </c>
      <c r="I178" s="45"/>
      <c r="J178" s="48">
        <v>3132.0</v>
      </c>
      <c r="K178" s="47"/>
      <c r="L178" s="48">
        <f t="shared" si="13"/>
        <v>5637.6</v>
      </c>
      <c r="M178" s="119"/>
      <c r="N178" s="119"/>
      <c r="O178" s="38" t="str">
        <f t="shared" si="3"/>
        <v/>
      </c>
      <c r="P178" s="3"/>
      <c r="Q178" s="3"/>
      <c r="R178" s="3"/>
      <c r="S178" s="3"/>
      <c r="T178" s="3"/>
      <c r="U178" s="3"/>
      <c r="V178" s="3"/>
      <c r="W178" s="3"/>
      <c r="X178" s="3"/>
      <c r="Y178" s="3"/>
      <c r="Z178" s="3"/>
    </row>
    <row r="179" ht="149.25" customHeight="1">
      <c r="A179" s="30">
        <v>163.0</v>
      </c>
      <c r="B179" s="130">
        <v>1.0</v>
      </c>
      <c r="C179" s="43" t="s">
        <v>1076</v>
      </c>
      <c r="D179" s="131"/>
      <c r="E179" s="94" t="s">
        <v>1077</v>
      </c>
      <c r="F179" s="82"/>
      <c r="G179" s="123" t="s">
        <v>708</v>
      </c>
      <c r="H179" s="45" t="s">
        <v>813</v>
      </c>
      <c r="I179" s="45"/>
      <c r="J179" s="48">
        <v>3210.0</v>
      </c>
      <c r="K179" s="47"/>
      <c r="L179" s="48">
        <f t="shared" si="13"/>
        <v>5778</v>
      </c>
      <c r="M179" s="119"/>
      <c r="N179" s="119"/>
      <c r="O179" s="38" t="str">
        <f t="shared" si="3"/>
        <v/>
      </c>
      <c r="P179" s="3"/>
      <c r="Q179" s="3"/>
      <c r="R179" s="3"/>
      <c r="S179" s="3"/>
      <c r="T179" s="3"/>
      <c r="U179" s="3"/>
      <c r="V179" s="3"/>
      <c r="W179" s="3"/>
      <c r="X179" s="3"/>
      <c r="Y179" s="3"/>
      <c r="Z179" s="3"/>
    </row>
    <row r="180" ht="163.5" customHeight="1">
      <c r="A180" s="30">
        <v>164.0</v>
      </c>
      <c r="B180" s="130">
        <v>1.0</v>
      </c>
      <c r="C180" s="43" t="s">
        <v>1078</v>
      </c>
      <c r="D180" s="131"/>
      <c r="E180" s="94" t="s">
        <v>1079</v>
      </c>
      <c r="F180" s="82"/>
      <c r="G180" s="123" t="s">
        <v>708</v>
      </c>
      <c r="H180" s="45" t="s">
        <v>813</v>
      </c>
      <c r="I180" s="45"/>
      <c r="J180" s="48">
        <v>2874.0</v>
      </c>
      <c r="K180" s="47"/>
      <c r="L180" s="48">
        <f t="shared" si="13"/>
        <v>5173.2</v>
      </c>
      <c r="M180" s="119"/>
      <c r="N180" s="119"/>
      <c r="O180" s="38" t="str">
        <f t="shared" si="3"/>
        <v/>
      </c>
      <c r="P180" s="3"/>
      <c r="Q180" s="3"/>
      <c r="R180" s="3"/>
      <c r="S180" s="3"/>
      <c r="T180" s="3"/>
      <c r="U180" s="3"/>
      <c r="V180" s="3"/>
      <c r="W180" s="3"/>
      <c r="X180" s="3"/>
      <c r="Y180" s="3"/>
      <c r="Z180" s="3"/>
    </row>
    <row r="181" ht="162.0" customHeight="1">
      <c r="A181" s="30">
        <v>165.0</v>
      </c>
      <c r="B181" s="130">
        <v>1.0</v>
      </c>
      <c r="C181" s="43" t="s">
        <v>1080</v>
      </c>
      <c r="D181" s="131"/>
      <c r="E181" s="94" t="s">
        <v>1081</v>
      </c>
      <c r="F181" s="82"/>
      <c r="G181" s="123" t="s">
        <v>708</v>
      </c>
      <c r="H181" s="45" t="s">
        <v>813</v>
      </c>
      <c r="I181" s="45"/>
      <c r="J181" s="48">
        <v>3132.0</v>
      </c>
      <c r="K181" s="47"/>
      <c r="L181" s="48">
        <f t="shared" si="13"/>
        <v>5637.6</v>
      </c>
      <c r="M181" s="119"/>
      <c r="N181" s="119"/>
      <c r="O181" s="38" t="str">
        <f t="shared" si="3"/>
        <v/>
      </c>
      <c r="P181" s="3"/>
      <c r="Q181" s="3"/>
      <c r="R181" s="3"/>
      <c r="S181" s="3"/>
      <c r="T181" s="3"/>
      <c r="U181" s="3"/>
      <c r="V181" s="3"/>
      <c r="W181" s="3"/>
      <c r="X181" s="3"/>
      <c r="Y181" s="3"/>
      <c r="Z181" s="3"/>
    </row>
    <row r="182" ht="147.0" customHeight="1">
      <c r="A182" s="30">
        <v>166.0</v>
      </c>
      <c r="B182" s="130">
        <v>1.0</v>
      </c>
      <c r="C182" s="43" t="s">
        <v>1082</v>
      </c>
      <c r="D182" s="131"/>
      <c r="E182" s="94" t="s">
        <v>1083</v>
      </c>
      <c r="F182" s="82"/>
      <c r="G182" s="123" t="s">
        <v>708</v>
      </c>
      <c r="H182" s="45" t="s">
        <v>813</v>
      </c>
      <c r="I182" s="45"/>
      <c r="J182" s="48">
        <v>3210.0</v>
      </c>
      <c r="K182" s="47"/>
      <c r="L182" s="48">
        <f t="shared" si="13"/>
        <v>5778</v>
      </c>
      <c r="M182" s="119"/>
      <c r="N182" s="119"/>
      <c r="O182" s="38" t="str">
        <f t="shared" si="3"/>
        <v/>
      </c>
      <c r="P182" s="3"/>
      <c r="Q182" s="3"/>
      <c r="R182" s="3"/>
      <c r="S182" s="3"/>
      <c r="T182" s="3"/>
      <c r="U182" s="3"/>
      <c r="V182" s="3"/>
      <c r="W182" s="3"/>
      <c r="X182" s="3"/>
      <c r="Y182" s="3"/>
      <c r="Z182" s="3"/>
    </row>
    <row r="183" ht="154.5" customHeight="1">
      <c r="A183" s="30">
        <v>167.0</v>
      </c>
      <c r="B183" s="130">
        <v>1.0</v>
      </c>
      <c r="C183" s="43" t="s">
        <v>1084</v>
      </c>
      <c r="D183" s="131"/>
      <c r="E183" s="94" t="s">
        <v>1085</v>
      </c>
      <c r="F183" s="82"/>
      <c r="G183" s="123" t="s">
        <v>708</v>
      </c>
      <c r="H183" s="45" t="s">
        <v>813</v>
      </c>
      <c r="I183" s="45"/>
      <c r="J183" s="48">
        <v>2874.0</v>
      </c>
      <c r="K183" s="47"/>
      <c r="L183" s="48">
        <f t="shared" si="13"/>
        <v>5173.2</v>
      </c>
      <c r="M183" s="119"/>
      <c r="N183" s="119"/>
      <c r="O183" s="38" t="str">
        <f t="shared" si="3"/>
        <v/>
      </c>
      <c r="P183" s="3"/>
      <c r="Q183" s="3"/>
      <c r="R183" s="3"/>
      <c r="S183" s="3"/>
      <c r="T183" s="3"/>
      <c r="U183" s="3"/>
      <c r="V183" s="3"/>
      <c r="W183" s="3"/>
      <c r="X183" s="3"/>
      <c r="Y183" s="3"/>
      <c r="Z183" s="3"/>
    </row>
    <row r="184" ht="147.0" customHeight="1">
      <c r="A184" s="30">
        <v>168.0</v>
      </c>
      <c r="B184" s="130">
        <v>1.0</v>
      </c>
      <c r="C184" s="43" t="s">
        <v>1086</v>
      </c>
      <c r="D184" s="131"/>
      <c r="E184" s="94" t="s">
        <v>1087</v>
      </c>
      <c r="F184" s="82"/>
      <c r="G184" s="123" t="s">
        <v>856</v>
      </c>
      <c r="H184" s="45" t="s">
        <v>856</v>
      </c>
      <c r="I184" s="45"/>
      <c r="J184" s="48" t="s">
        <v>857</v>
      </c>
      <c r="K184" s="47"/>
      <c r="L184" s="48" t="s">
        <v>856</v>
      </c>
      <c r="M184" s="119"/>
      <c r="N184" s="119"/>
      <c r="O184" s="38" t="str">
        <f t="shared" si="3"/>
        <v/>
      </c>
      <c r="P184" s="3"/>
      <c r="Q184" s="3"/>
      <c r="R184" s="3"/>
      <c r="S184" s="3"/>
      <c r="T184" s="3"/>
      <c r="U184" s="3"/>
      <c r="V184" s="3"/>
      <c r="W184" s="3"/>
      <c r="X184" s="3"/>
      <c r="Y184" s="3"/>
      <c r="Z184" s="3"/>
    </row>
    <row r="185" ht="153.75" customHeight="1">
      <c r="A185" s="30">
        <v>169.0</v>
      </c>
      <c r="B185" s="130">
        <v>1.0</v>
      </c>
      <c r="C185" s="43" t="s">
        <v>1088</v>
      </c>
      <c r="D185" s="131"/>
      <c r="E185" s="94" t="s">
        <v>1089</v>
      </c>
      <c r="F185" s="82"/>
      <c r="G185" s="123" t="s">
        <v>708</v>
      </c>
      <c r="H185" s="45" t="s">
        <v>813</v>
      </c>
      <c r="I185" s="45"/>
      <c r="J185" s="48">
        <v>3294.0</v>
      </c>
      <c r="K185" s="47"/>
      <c r="L185" s="48">
        <f t="shared" ref="L185:L191" si="15">J185*1.8</f>
        <v>5929.2</v>
      </c>
      <c r="M185" s="119"/>
      <c r="N185" s="119"/>
      <c r="O185" s="38" t="str">
        <f t="shared" si="3"/>
        <v/>
      </c>
      <c r="P185" s="3"/>
      <c r="Q185" s="3"/>
      <c r="R185" s="3"/>
      <c r="S185" s="3"/>
      <c r="T185" s="3"/>
      <c r="U185" s="3"/>
      <c r="V185" s="3"/>
      <c r="W185" s="3"/>
      <c r="X185" s="3"/>
      <c r="Y185" s="3"/>
      <c r="Z185" s="3"/>
    </row>
    <row r="186" ht="168.0" customHeight="1">
      <c r="A186" s="30">
        <v>170.0</v>
      </c>
      <c r="B186" s="130">
        <v>1.0</v>
      </c>
      <c r="C186" s="43" t="s">
        <v>1090</v>
      </c>
      <c r="D186" s="131"/>
      <c r="E186" s="94" t="s">
        <v>1091</v>
      </c>
      <c r="F186" s="82"/>
      <c r="G186" s="123" t="s">
        <v>708</v>
      </c>
      <c r="H186" s="45" t="s">
        <v>813</v>
      </c>
      <c r="I186" s="45"/>
      <c r="J186" s="48">
        <v>4188.0</v>
      </c>
      <c r="K186" s="47"/>
      <c r="L186" s="48">
        <f t="shared" si="15"/>
        <v>7538.4</v>
      </c>
      <c r="M186" s="126" t="str">
        <f>G186*(1-40%)</f>
        <v>#VALUE!</v>
      </c>
      <c r="N186" s="119"/>
      <c r="O186" s="38" t="str">
        <f t="shared" si="3"/>
        <v/>
      </c>
      <c r="P186" s="3"/>
      <c r="Q186" s="3"/>
      <c r="R186" s="3"/>
      <c r="S186" s="3"/>
      <c r="T186" s="3"/>
      <c r="U186" s="3"/>
      <c r="V186" s="3"/>
      <c r="W186" s="3"/>
      <c r="X186" s="3"/>
      <c r="Y186" s="3"/>
      <c r="Z186" s="3"/>
    </row>
    <row r="187" ht="132.0" customHeight="1">
      <c r="A187" s="30">
        <v>171.0</v>
      </c>
      <c r="B187" s="130">
        <v>1.0</v>
      </c>
      <c r="C187" s="43" t="s">
        <v>1092</v>
      </c>
      <c r="D187" s="3"/>
      <c r="E187" s="94" t="s">
        <v>1093</v>
      </c>
      <c r="F187" s="82"/>
      <c r="G187" s="123" t="s">
        <v>708</v>
      </c>
      <c r="H187" s="45" t="s">
        <v>813</v>
      </c>
      <c r="I187" s="45"/>
      <c r="J187" s="48">
        <v>3108.0</v>
      </c>
      <c r="K187" s="47"/>
      <c r="L187" s="48">
        <f t="shared" si="15"/>
        <v>5594.4</v>
      </c>
      <c r="M187" s="119"/>
      <c r="N187" s="119"/>
      <c r="O187" s="38" t="str">
        <f t="shared" si="3"/>
        <v/>
      </c>
      <c r="P187" s="3"/>
      <c r="Q187" s="3"/>
      <c r="R187" s="3"/>
      <c r="S187" s="3"/>
      <c r="T187" s="3"/>
      <c r="U187" s="3"/>
      <c r="V187" s="3"/>
      <c r="W187" s="3"/>
      <c r="X187" s="3"/>
      <c r="Y187" s="3"/>
      <c r="Z187" s="3"/>
    </row>
    <row r="188" ht="168.75" customHeight="1">
      <c r="A188" s="30">
        <v>172.0</v>
      </c>
      <c r="B188" s="130">
        <v>1.0</v>
      </c>
      <c r="C188" s="43" t="s">
        <v>1094</v>
      </c>
      <c r="D188" s="96"/>
      <c r="E188" s="94" t="s">
        <v>1095</v>
      </c>
      <c r="F188" s="82"/>
      <c r="G188" s="123" t="s">
        <v>708</v>
      </c>
      <c r="H188" s="45" t="s">
        <v>813</v>
      </c>
      <c r="I188" s="45"/>
      <c r="J188" s="48">
        <v>4032.0</v>
      </c>
      <c r="K188" s="47"/>
      <c r="L188" s="48">
        <f t="shared" si="15"/>
        <v>7257.6</v>
      </c>
      <c r="M188" s="119"/>
      <c r="N188" s="119"/>
      <c r="O188" s="38" t="str">
        <f t="shared" si="3"/>
        <v/>
      </c>
      <c r="P188" s="3"/>
      <c r="Q188" s="3"/>
      <c r="R188" s="3"/>
      <c r="S188" s="3"/>
      <c r="T188" s="3"/>
      <c r="U188" s="3"/>
      <c r="V188" s="3"/>
      <c r="W188" s="3"/>
      <c r="X188" s="3"/>
      <c r="Y188" s="3"/>
      <c r="Z188" s="3"/>
    </row>
    <row r="189" ht="150.0" customHeight="1">
      <c r="A189" s="30">
        <v>173.0</v>
      </c>
      <c r="B189" s="130">
        <v>1.0</v>
      </c>
      <c r="C189" s="43" t="s">
        <v>1096</v>
      </c>
      <c r="D189" s="96"/>
      <c r="E189" s="94" t="s">
        <v>1097</v>
      </c>
      <c r="F189" s="82"/>
      <c r="G189" s="123" t="s">
        <v>708</v>
      </c>
      <c r="H189" s="45" t="s">
        <v>813</v>
      </c>
      <c r="I189" s="45"/>
      <c r="J189" s="48">
        <v>3834.0</v>
      </c>
      <c r="K189" s="47"/>
      <c r="L189" s="48">
        <f t="shared" si="15"/>
        <v>6901.2</v>
      </c>
      <c r="M189" s="119">
        <v>3834.0</v>
      </c>
      <c r="N189" s="119">
        <f>M189*1.8</f>
        <v>6901.2</v>
      </c>
      <c r="O189" s="38" t="str">
        <f t="shared" si="3"/>
        <v/>
      </c>
      <c r="P189" s="3"/>
      <c r="Q189" s="3"/>
      <c r="R189" s="3"/>
      <c r="S189" s="3"/>
      <c r="T189" s="3"/>
      <c r="U189" s="3"/>
      <c r="V189" s="3"/>
      <c r="W189" s="3"/>
      <c r="X189" s="3"/>
      <c r="Y189" s="3"/>
      <c r="Z189" s="3"/>
    </row>
    <row r="190" ht="158.25" customHeight="1">
      <c r="A190" s="30">
        <v>174.0</v>
      </c>
      <c r="B190" s="130">
        <v>1.0</v>
      </c>
      <c r="C190" s="43" t="s">
        <v>1098</v>
      </c>
      <c r="D190" s="96"/>
      <c r="E190" s="94" t="s">
        <v>1099</v>
      </c>
      <c r="F190" s="82"/>
      <c r="G190" s="123" t="s">
        <v>708</v>
      </c>
      <c r="H190" s="45" t="s">
        <v>813</v>
      </c>
      <c r="I190" s="45"/>
      <c r="J190" s="48">
        <v>3849.0</v>
      </c>
      <c r="K190" s="47"/>
      <c r="L190" s="48">
        <f t="shared" si="15"/>
        <v>6928.2</v>
      </c>
      <c r="M190" s="119"/>
      <c r="N190" s="119"/>
      <c r="O190" s="38" t="str">
        <f t="shared" si="3"/>
        <v/>
      </c>
      <c r="P190" s="3"/>
      <c r="Q190" s="3"/>
      <c r="R190" s="3"/>
      <c r="S190" s="3"/>
      <c r="T190" s="3"/>
      <c r="U190" s="3"/>
      <c r="V190" s="3"/>
      <c r="W190" s="3"/>
      <c r="X190" s="3"/>
      <c r="Y190" s="3"/>
      <c r="Z190" s="3"/>
    </row>
    <row r="191" ht="162.0" customHeight="1">
      <c r="A191" s="30">
        <v>175.0</v>
      </c>
      <c r="B191" s="130">
        <v>1.0</v>
      </c>
      <c r="C191" s="43" t="s">
        <v>1100</v>
      </c>
      <c r="D191" s="96"/>
      <c r="E191" s="94" t="s">
        <v>1101</v>
      </c>
      <c r="F191" s="82"/>
      <c r="G191" s="123" t="s">
        <v>708</v>
      </c>
      <c r="H191" s="45" t="s">
        <v>813</v>
      </c>
      <c r="I191" s="124"/>
      <c r="J191" s="48">
        <v>3900.0</v>
      </c>
      <c r="K191" s="47"/>
      <c r="L191" s="48">
        <f t="shared" si="15"/>
        <v>7020</v>
      </c>
      <c r="M191" s="119"/>
      <c r="N191" s="119"/>
      <c r="O191" s="38" t="str">
        <f t="shared" si="3"/>
        <v/>
      </c>
      <c r="P191" s="3"/>
      <c r="Q191" s="3"/>
      <c r="R191" s="3"/>
      <c r="S191" s="3"/>
      <c r="T191" s="3"/>
      <c r="U191" s="3"/>
      <c r="V191" s="3"/>
      <c r="W191" s="3"/>
      <c r="X191" s="3"/>
      <c r="Y191" s="3"/>
      <c r="Z191" s="3"/>
    </row>
    <row r="192" ht="150.0" customHeight="1">
      <c r="A192" s="30">
        <v>176.0</v>
      </c>
      <c r="B192" s="130">
        <v>1.0</v>
      </c>
      <c r="C192" s="43" t="s">
        <v>1102</v>
      </c>
      <c r="D192" s="96"/>
      <c r="E192" s="94" t="s">
        <v>1103</v>
      </c>
      <c r="F192" s="82"/>
      <c r="G192" s="123" t="s">
        <v>856</v>
      </c>
      <c r="H192" s="45" t="s">
        <v>856</v>
      </c>
      <c r="I192" s="124"/>
      <c r="J192" s="48" t="s">
        <v>857</v>
      </c>
      <c r="K192" s="47"/>
      <c r="L192" s="48" t="s">
        <v>856</v>
      </c>
      <c r="M192" s="119"/>
      <c r="N192" s="119"/>
      <c r="O192" s="38" t="str">
        <f t="shared" si="3"/>
        <v/>
      </c>
      <c r="P192" s="3"/>
      <c r="Q192" s="3"/>
      <c r="R192" s="3"/>
      <c r="S192" s="3"/>
      <c r="T192" s="3"/>
      <c r="U192" s="3"/>
      <c r="V192" s="3"/>
      <c r="W192" s="3"/>
      <c r="X192" s="3"/>
      <c r="Y192" s="3"/>
      <c r="Z192" s="3"/>
    </row>
    <row r="193" ht="144.0" customHeight="1">
      <c r="A193" s="30">
        <v>177.0</v>
      </c>
      <c r="B193" s="130">
        <v>1.0</v>
      </c>
      <c r="C193" s="43" t="s">
        <v>1104</v>
      </c>
      <c r="D193" s="96"/>
      <c r="E193" s="94" t="s">
        <v>1105</v>
      </c>
      <c r="F193" s="82"/>
      <c r="G193" s="123" t="s">
        <v>708</v>
      </c>
      <c r="H193" s="45" t="s">
        <v>813</v>
      </c>
      <c r="I193" s="45"/>
      <c r="J193" s="48">
        <v>3498.0</v>
      </c>
      <c r="K193" s="47"/>
      <c r="L193" s="48">
        <f t="shared" ref="L193:L196" si="16">J193*1.8</f>
        <v>6296.4</v>
      </c>
      <c r="M193" s="119"/>
      <c r="N193" s="119"/>
      <c r="O193" s="38" t="str">
        <f t="shared" si="3"/>
        <v/>
      </c>
      <c r="P193" s="3"/>
      <c r="Q193" s="3"/>
      <c r="R193" s="3"/>
      <c r="S193" s="3"/>
      <c r="T193" s="3"/>
      <c r="U193" s="3"/>
      <c r="V193" s="3"/>
      <c r="W193" s="3"/>
      <c r="X193" s="3"/>
      <c r="Y193" s="3"/>
      <c r="Z193" s="3"/>
    </row>
    <row r="194" ht="159.0" customHeight="1">
      <c r="A194" s="30">
        <v>178.0</v>
      </c>
      <c r="B194" s="130">
        <v>1.0</v>
      </c>
      <c r="C194" s="43" t="s">
        <v>1106</v>
      </c>
      <c r="D194" s="96"/>
      <c r="E194" s="94" t="s">
        <v>1107</v>
      </c>
      <c r="F194" s="82"/>
      <c r="G194" s="123" t="s">
        <v>708</v>
      </c>
      <c r="H194" s="45" t="s">
        <v>813</v>
      </c>
      <c r="I194" s="45"/>
      <c r="J194" s="48">
        <v>2784.0</v>
      </c>
      <c r="K194" s="47"/>
      <c r="L194" s="48">
        <f t="shared" si="16"/>
        <v>5011.2</v>
      </c>
      <c r="M194" s="116">
        <v>2784.0</v>
      </c>
      <c r="N194" s="116">
        <f t="shared" ref="N194:N195" si="17">M194*1.8</f>
        <v>5011.2</v>
      </c>
      <c r="O194" s="38" t="str">
        <f t="shared" si="3"/>
        <v/>
      </c>
      <c r="P194" s="3"/>
      <c r="Q194" s="3"/>
      <c r="R194" s="3"/>
      <c r="S194" s="3"/>
      <c r="T194" s="3"/>
      <c r="U194" s="3"/>
      <c r="V194" s="3"/>
      <c r="W194" s="3"/>
      <c r="X194" s="3"/>
      <c r="Y194" s="3"/>
      <c r="Z194" s="3"/>
    </row>
    <row r="195" ht="159.0" customHeight="1">
      <c r="A195" s="30">
        <v>179.0</v>
      </c>
      <c r="B195" s="130">
        <v>1.0</v>
      </c>
      <c r="C195" s="43" t="s">
        <v>1108</v>
      </c>
      <c r="D195" s="96"/>
      <c r="E195" s="94" t="s">
        <v>1109</v>
      </c>
      <c r="F195" s="82"/>
      <c r="G195" s="123" t="s">
        <v>708</v>
      </c>
      <c r="H195" s="45" t="s">
        <v>813</v>
      </c>
      <c r="I195" s="45"/>
      <c r="J195" s="48">
        <v>2952.0</v>
      </c>
      <c r="K195" s="47"/>
      <c r="L195" s="48">
        <f t="shared" si="16"/>
        <v>5313.6</v>
      </c>
      <c r="M195" s="119">
        <v>2889.0</v>
      </c>
      <c r="N195" s="119">
        <f t="shared" si="17"/>
        <v>5200.2</v>
      </c>
      <c r="O195" s="38" t="str">
        <f t="shared" si="3"/>
        <v/>
      </c>
      <c r="P195" s="3"/>
      <c r="Q195" s="3"/>
      <c r="R195" s="3"/>
      <c r="S195" s="3"/>
      <c r="T195" s="3"/>
      <c r="U195" s="3"/>
      <c r="V195" s="3"/>
      <c r="W195" s="3"/>
      <c r="X195" s="3"/>
      <c r="Y195" s="3"/>
      <c r="Z195" s="3"/>
    </row>
    <row r="196" ht="152.25" customHeight="1">
      <c r="A196" s="30">
        <v>180.0</v>
      </c>
      <c r="B196" s="130">
        <v>1.0</v>
      </c>
      <c r="C196" s="43" t="s">
        <v>1110</v>
      </c>
      <c r="D196" s="96"/>
      <c r="E196" s="94" t="s">
        <v>1111</v>
      </c>
      <c r="F196" s="82"/>
      <c r="G196" s="123" t="s">
        <v>708</v>
      </c>
      <c r="H196" s="45" t="s">
        <v>813</v>
      </c>
      <c r="I196" s="45"/>
      <c r="J196" s="48">
        <v>2820.0</v>
      </c>
      <c r="K196" s="47"/>
      <c r="L196" s="48">
        <f t="shared" si="16"/>
        <v>5076</v>
      </c>
      <c r="M196" s="119"/>
      <c r="N196" s="119"/>
      <c r="O196" s="38" t="str">
        <f t="shared" si="3"/>
        <v/>
      </c>
      <c r="P196" s="3"/>
      <c r="Q196" s="3"/>
      <c r="R196" s="3"/>
      <c r="S196" s="3"/>
      <c r="T196" s="3"/>
      <c r="U196" s="3"/>
      <c r="V196" s="3"/>
      <c r="W196" s="3"/>
      <c r="X196" s="3"/>
      <c r="Y196" s="3"/>
      <c r="Z196" s="3"/>
    </row>
    <row r="197" ht="159.0" customHeight="1">
      <c r="A197" s="30">
        <v>181.0</v>
      </c>
      <c r="B197" s="130">
        <v>1.0</v>
      </c>
      <c r="C197" s="43" t="s">
        <v>1112</v>
      </c>
      <c r="D197" s="96"/>
      <c r="E197" s="94" t="s">
        <v>1113</v>
      </c>
      <c r="F197" s="82"/>
      <c r="G197" s="133" t="s">
        <v>856</v>
      </c>
      <c r="H197" s="45" t="s">
        <v>856</v>
      </c>
      <c r="I197" s="45"/>
      <c r="J197" s="48" t="s">
        <v>857</v>
      </c>
      <c r="K197" s="47"/>
      <c r="L197" s="48" t="s">
        <v>856</v>
      </c>
      <c r="M197" s="119"/>
      <c r="N197" s="119"/>
      <c r="O197" s="38" t="str">
        <f t="shared" si="3"/>
        <v/>
      </c>
      <c r="P197" s="3"/>
      <c r="Q197" s="3"/>
      <c r="R197" s="3"/>
      <c r="S197" s="3"/>
      <c r="T197" s="3"/>
      <c r="U197" s="3"/>
      <c r="V197" s="3"/>
      <c r="W197" s="3"/>
      <c r="X197" s="3"/>
      <c r="Y197" s="3"/>
      <c r="Z197" s="3"/>
    </row>
    <row r="198" ht="138.0" customHeight="1">
      <c r="A198" s="30">
        <v>182.0</v>
      </c>
      <c r="B198" s="130">
        <v>1.0</v>
      </c>
      <c r="C198" s="43" t="s">
        <v>1114</v>
      </c>
      <c r="D198" s="96"/>
      <c r="E198" s="94" t="s">
        <v>1115</v>
      </c>
      <c r="F198" s="82"/>
      <c r="G198" s="123" t="s">
        <v>708</v>
      </c>
      <c r="H198" s="124" t="s">
        <v>813</v>
      </c>
      <c r="I198" s="124"/>
      <c r="J198" s="48">
        <v>2694.0</v>
      </c>
      <c r="K198" s="47"/>
      <c r="L198" s="48">
        <f t="shared" ref="L198:L199" si="18">J198*1.8</f>
        <v>4849.2</v>
      </c>
      <c r="M198" s="119"/>
      <c r="N198" s="119"/>
      <c r="O198" s="38" t="str">
        <f t="shared" si="3"/>
        <v/>
      </c>
      <c r="P198" s="3"/>
      <c r="Q198" s="3"/>
      <c r="R198" s="3"/>
      <c r="S198" s="3"/>
      <c r="T198" s="3"/>
      <c r="U198" s="3"/>
      <c r="V198" s="3"/>
      <c r="W198" s="3"/>
      <c r="X198" s="3"/>
      <c r="Y198" s="3"/>
      <c r="Z198" s="3"/>
    </row>
    <row r="199" ht="140.25" customHeight="1">
      <c r="A199" s="30">
        <v>183.0</v>
      </c>
      <c r="B199" s="130">
        <v>1.0</v>
      </c>
      <c r="C199" s="43" t="s">
        <v>1116</v>
      </c>
      <c r="D199" s="96"/>
      <c r="E199" s="94" t="s">
        <v>1117</v>
      </c>
      <c r="F199" s="82"/>
      <c r="G199" s="123" t="s">
        <v>708</v>
      </c>
      <c r="H199" s="124" t="s">
        <v>813</v>
      </c>
      <c r="I199" s="45"/>
      <c r="J199" s="48">
        <v>2508.0</v>
      </c>
      <c r="K199" s="47"/>
      <c r="L199" s="48">
        <f t="shared" si="18"/>
        <v>4514.4</v>
      </c>
      <c r="M199" s="116">
        <v>2508.0</v>
      </c>
      <c r="N199" s="116">
        <f>M199*1.8</f>
        <v>4514.4</v>
      </c>
      <c r="O199" s="38" t="str">
        <f t="shared" si="3"/>
        <v/>
      </c>
      <c r="P199" s="3"/>
      <c r="Q199" s="3"/>
      <c r="R199" s="3"/>
      <c r="S199" s="3"/>
      <c r="T199" s="3"/>
      <c r="U199" s="3"/>
      <c r="V199" s="3"/>
      <c r="W199" s="3"/>
      <c r="X199" s="3"/>
      <c r="Y199" s="3"/>
      <c r="Z199" s="3"/>
    </row>
    <row r="200" ht="146.25" customHeight="1">
      <c r="A200" s="30">
        <v>184.0</v>
      </c>
      <c r="B200" s="130">
        <v>1.0</v>
      </c>
      <c r="C200" s="43" t="s">
        <v>1118</v>
      </c>
      <c r="D200" s="96"/>
      <c r="E200" s="94" t="s">
        <v>1119</v>
      </c>
      <c r="F200" s="82"/>
      <c r="G200" s="123" t="s">
        <v>856</v>
      </c>
      <c r="H200" s="124" t="s">
        <v>856</v>
      </c>
      <c r="I200" s="45"/>
      <c r="J200" s="48" t="s">
        <v>857</v>
      </c>
      <c r="K200" s="47"/>
      <c r="L200" s="48" t="s">
        <v>856</v>
      </c>
      <c r="M200" s="119"/>
      <c r="N200" s="119"/>
      <c r="O200" s="38" t="str">
        <f t="shared" si="3"/>
        <v/>
      </c>
      <c r="P200" s="3"/>
      <c r="Q200" s="3"/>
      <c r="R200" s="3"/>
      <c r="S200" s="3"/>
      <c r="T200" s="3"/>
      <c r="U200" s="3"/>
      <c r="V200" s="3"/>
      <c r="W200" s="3"/>
      <c r="X200" s="3"/>
      <c r="Y200" s="3"/>
      <c r="Z200" s="3"/>
    </row>
    <row r="201" ht="174.0" customHeight="1">
      <c r="A201" s="30">
        <v>185.0</v>
      </c>
      <c r="B201" s="130">
        <v>1.0</v>
      </c>
      <c r="C201" s="43" t="s">
        <v>1120</v>
      </c>
      <c r="D201" s="96"/>
      <c r="E201" s="94" t="s">
        <v>1121</v>
      </c>
      <c r="F201" s="82"/>
      <c r="G201" s="123" t="s">
        <v>856</v>
      </c>
      <c r="H201" s="124" t="s">
        <v>856</v>
      </c>
      <c r="I201" s="45"/>
      <c r="J201" s="48" t="s">
        <v>857</v>
      </c>
      <c r="K201" s="47"/>
      <c r="L201" s="48" t="s">
        <v>856</v>
      </c>
      <c r="M201" s="119"/>
      <c r="N201" s="119"/>
      <c r="O201" s="38" t="str">
        <f t="shared" si="3"/>
        <v/>
      </c>
      <c r="P201" s="3"/>
      <c r="Q201" s="3"/>
      <c r="R201" s="3"/>
      <c r="S201" s="3"/>
      <c r="T201" s="3"/>
      <c r="U201" s="3"/>
      <c r="V201" s="3"/>
      <c r="W201" s="3"/>
      <c r="X201" s="3"/>
      <c r="Y201" s="3"/>
      <c r="Z201" s="3"/>
    </row>
    <row r="202" ht="156.0" customHeight="1">
      <c r="A202" s="30">
        <v>186.0</v>
      </c>
      <c r="B202" s="130">
        <v>1.0</v>
      </c>
      <c r="C202" s="43" t="s">
        <v>1122</v>
      </c>
      <c r="D202" s="96"/>
      <c r="E202" s="94" t="s">
        <v>1123</v>
      </c>
      <c r="F202" s="82"/>
      <c r="G202" s="123" t="s">
        <v>708</v>
      </c>
      <c r="H202" s="124" t="s">
        <v>813</v>
      </c>
      <c r="I202" s="45"/>
      <c r="J202" s="48">
        <v>2256.0</v>
      </c>
      <c r="K202" s="47"/>
      <c r="L202" s="48">
        <f t="shared" ref="L202:L221" si="19">J202*1.8</f>
        <v>4060.8</v>
      </c>
      <c r="M202" s="116">
        <v>2256.0</v>
      </c>
      <c r="N202" s="116">
        <f t="shared" ref="N202:N209" si="20">M202*1.8</f>
        <v>4060.8</v>
      </c>
      <c r="O202" s="38" t="str">
        <f t="shared" si="3"/>
        <v/>
      </c>
      <c r="P202" s="3"/>
      <c r="Q202" s="3"/>
      <c r="R202" s="3"/>
      <c r="S202" s="3"/>
      <c r="T202" s="3"/>
      <c r="U202" s="3"/>
      <c r="V202" s="3"/>
      <c r="W202" s="3"/>
      <c r="X202" s="3"/>
      <c r="Y202" s="3"/>
      <c r="Z202" s="3"/>
    </row>
    <row r="203" ht="144.75" customHeight="1">
      <c r="A203" s="30">
        <v>187.0</v>
      </c>
      <c r="B203" s="130">
        <v>1.0</v>
      </c>
      <c r="C203" s="43" t="s">
        <v>1124</v>
      </c>
      <c r="D203" s="96"/>
      <c r="E203" s="94" t="s">
        <v>1125</v>
      </c>
      <c r="F203" s="82"/>
      <c r="G203" s="123" t="s">
        <v>708</v>
      </c>
      <c r="H203" s="124" t="s">
        <v>813</v>
      </c>
      <c r="I203" s="45"/>
      <c r="J203" s="48">
        <v>2274.0</v>
      </c>
      <c r="K203" s="47"/>
      <c r="L203" s="48">
        <f t="shared" si="19"/>
        <v>4093.2</v>
      </c>
      <c r="M203" s="116">
        <v>2274.0</v>
      </c>
      <c r="N203" s="116">
        <f t="shared" si="20"/>
        <v>4093.2</v>
      </c>
      <c r="O203" s="38" t="str">
        <f t="shared" si="3"/>
        <v/>
      </c>
      <c r="P203" s="3"/>
      <c r="Q203" s="3"/>
      <c r="R203" s="3"/>
      <c r="S203" s="3"/>
      <c r="T203" s="3"/>
      <c r="U203" s="3"/>
      <c r="V203" s="3"/>
      <c r="W203" s="3"/>
      <c r="X203" s="3"/>
      <c r="Y203" s="3"/>
      <c r="Z203" s="3"/>
    </row>
    <row r="204" ht="156.0" customHeight="1">
      <c r="A204" s="30">
        <v>188.0</v>
      </c>
      <c r="B204" s="130">
        <v>1.0</v>
      </c>
      <c r="C204" s="43" t="s">
        <v>1126</v>
      </c>
      <c r="D204" s="96"/>
      <c r="E204" s="94" t="s">
        <v>1127</v>
      </c>
      <c r="F204" s="82"/>
      <c r="G204" s="123" t="s">
        <v>708</v>
      </c>
      <c r="H204" s="124" t="s">
        <v>813</v>
      </c>
      <c r="I204" s="45"/>
      <c r="J204" s="48">
        <v>2670.0</v>
      </c>
      <c r="K204" s="47"/>
      <c r="L204" s="48">
        <f t="shared" si="19"/>
        <v>4806</v>
      </c>
      <c r="M204" s="116">
        <v>2670.0</v>
      </c>
      <c r="N204" s="116">
        <f t="shared" si="20"/>
        <v>4806</v>
      </c>
      <c r="O204" s="38" t="str">
        <f t="shared" si="3"/>
        <v/>
      </c>
      <c r="P204" s="3"/>
      <c r="Q204" s="3"/>
      <c r="R204" s="3"/>
      <c r="S204" s="3"/>
      <c r="T204" s="3"/>
      <c r="U204" s="3"/>
      <c r="V204" s="3"/>
      <c r="W204" s="3"/>
      <c r="X204" s="3"/>
      <c r="Y204" s="3"/>
      <c r="Z204" s="3"/>
    </row>
    <row r="205" ht="139.5" customHeight="1">
      <c r="A205" s="30">
        <v>189.0</v>
      </c>
      <c r="B205" s="130">
        <v>1.0</v>
      </c>
      <c r="C205" s="43" t="s">
        <v>1128</v>
      </c>
      <c r="D205" s="96"/>
      <c r="E205" s="94" t="s">
        <v>1129</v>
      </c>
      <c r="F205" s="82"/>
      <c r="G205" s="123" t="s">
        <v>708</v>
      </c>
      <c r="H205" s="124" t="s">
        <v>813</v>
      </c>
      <c r="I205" s="45"/>
      <c r="J205" s="48">
        <v>2952.0</v>
      </c>
      <c r="K205" s="47"/>
      <c r="L205" s="48">
        <f t="shared" si="19"/>
        <v>5313.6</v>
      </c>
      <c r="M205" s="116">
        <v>2952.0</v>
      </c>
      <c r="N205" s="116">
        <f t="shared" si="20"/>
        <v>5313.6</v>
      </c>
      <c r="O205" s="38" t="str">
        <f t="shared" si="3"/>
        <v/>
      </c>
      <c r="P205" s="3"/>
      <c r="Q205" s="3"/>
      <c r="R205" s="3"/>
      <c r="S205" s="3"/>
      <c r="T205" s="3"/>
      <c r="U205" s="3"/>
      <c r="V205" s="3"/>
      <c r="W205" s="3"/>
      <c r="X205" s="3"/>
      <c r="Y205" s="3"/>
      <c r="Z205" s="3"/>
    </row>
    <row r="206" ht="243.0" customHeight="1">
      <c r="A206" s="30">
        <v>190.0</v>
      </c>
      <c r="B206" s="130">
        <v>1.0</v>
      </c>
      <c r="C206" s="43" t="s">
        <v>1130</v>
      </c>
      <c r="D206" s="96"/>
      <c r="E206" s="94" t="s">
        <v>1131</v>
      </c>
      <c r="F206" s="82"/>
      <c r="G206" s="123" t="s">
        <v>708</v>
      </c>
      <c r="H206" s="124" t="s">
        <v>813</v>
      </c>
      <c r="I206" s="45"/>
      <c r="J206" s="48">
        <v>2760.0</v>
      </c>
      <c r="K206" s="47"/>
      <c r="L206" s="48">
        <f t="shared" si="19"/>
        <v>4968</v>
      </c>
      <c r="M206" s="116">
        <v>2760.0</v>
      </c>
      <c r="N206" s="116">
        <f t="shared" si="20"/>
        <v>4968</v>
      </c>
      <c r="O206" s="38" t="str">
        <f t="shared" si="3"/>
        <v/>
      </c>
      <c r="P206" s="3"/>
      <c r="Q206" s="3"/>
      <c r="R206" s="3"/>
      <c r="S206" s="3"/>
      <c r="T206" s="3"/>
      <c r="U206" s="3"/>
      <c r="V206" s="3"/>
      <c r="W206" s="3"/>
      <c r="X206" s="3"/>
      <c r="Y206" s="3"/>
      <c r="Z206" s="3"/>
    </row>
    <row r="207" ht="145.5" customHeight="1">
      <c r="A207" s="30">
        <v>191.0</v>
      </c>
      <c r="B207" s="130">
        <v>1.0</v>
      </c>
      <c r="C207" s="43" t="s">
        <v>1132</v>
      </c>
      <c r="D207" s="96"/>
      <c r="E207" s="94" t="s">
        <v>1133</v>
      </c>
      <c r="F207" s="82"/>
      <c r="G207" s="123" t="s">
        <v>708</v>
      </c>
      <c r="H207" s="124" t="s">
        <v>813</v>
      </c>
      <c r="I207" s="45"/>
      <c r="J207" s="48">
        <v>2256.0</v>
      </c>
      <c r="K207" s="47"/>
      <c r="L207" s="48">
        <f t="shared" si="19"/>
        <v>4060.8</v>
      </c>
      <c r="M207" s="116">
        <v>2256.0</v>
      </c>
      <c r="N207" s="116">
        <f t="shared" si="20"/>
        <v>4060.8</v>
      </c>
      <c r="O207" s="38" t="str">
        <f t="shared" si="3"/>
        <v/>
      </c>
      <c r="P207" s="3"/>
      <c r="Q207" s="3"/>
      <c r="R207" s="3"/>
      <c r="S207" s="3"/>
      <c r="T207" s="3"/>
      <c r="U207" s="3"/>
      <c r="V207" s="3"/>
      <c r="W207" s="3"/>
      <c r="X207" s="3"/>
      <c r="Y207" s="3"/>
      <c r="Z207" s="3"/>
    </row>
    <row r="208" ht="132.75" customHeight="1">
      <c r="A208" s="30">
        <v>192.0</v>
      </c>
      <c r="B208" s="130">
        <v>1.0</v>
      </c>
      <c r="C208" s="43" t="s">
        <v>1134</v>
      </c>
      <c r="D208" s="96"/>
      <c r="E208" s="94" t="s">
        <v>1135</v>
      </c>
      <c r="F208" s="82"/>
      <c r="G208" s="123" t="s">
        <v>708</v>
      </c>
      <c r="H208" s="124" t="s">
        <v>813</v>
      </c>
      <c r="I208" s="45"/>
      <c r="J208" s="48">
        <v>2976.0</v>
      </c>
      <c r="K208" s="47"/>
      <c r="L208" s="48">
        <f t="shared" si="19"/>
        <v>5356.8</v>
      </c>
      <c r="M208" s="116">
        <v>2970.0</v>
      </c>
      <c r="N208" s="116">
        <f t="shared" si="20"/>
        <v>5346</v>
      </c>
      <c r="O208" s="38" t="str">
        <f t="shared" si="3"/>
        <v/>
      </c>
      <c r="P208" s="3"/>
      <c r="Q208" s="3"/>
      <c r="R208" s="3"/>
      <c r="S208" s="3"/>
      <c r="T208" s="3"/>
      <c r="U208" s="3"/>
      <c r="V208" s="3"/>
      <c r="W208" s="3"/>
      <c r="X208" s="3"/>
      <c r="Y208" s="3"/>
      <c r="Z208" s="3"/>
    </row>
    <row r="209" ht="157.5" customHeight="1">
      <c r="A209" s="30">
        <v>193.0</v>
      </c>
      <c r="B209" s="130">
        <v>1.0</v>
      </c>
      <c r="C209" s="43" t="s">
        <v>1136</v>
      </c>
      <c r="D209" s="96"/>
      <c r="E209" s="94" t="s">
        <v>1137</v>
      </c>
      <c r="F209" s="82"/>
      <c r="G209" s="123" t="s">
        <v>708</v>
      </c>
      <c r="H209" s="124" t="s">
        <v>813</v>
      </c>
      <c r="I209" s="45"/>
      <c r="J209" s="48">
        <v>3570.0</v>
      </c>
      <c r="K209" s="47"/>
      <c r="L209" s="48">
        <f t="shared" si="19"/>
        <v>6426</v>
      </c>
      <c r="M209" s="116">
        <v>3570.0</v>
      </c>
      <c r="N209" s="116">
        <f t="shared" si="20"/>
        <v>6426</v>
      </c>
      <c r="O209" s="38" t="str">
        <f t="shared" si="3"/>
        <v/>
      </c>
      <c r="P209" s="3"/>
      <c r="Q209" s="3"/>
      <c r="R209" s="3"/>
      <c r="S209" s="3"/>
      <c r="T209" s="3"/>
      <c r="U209" s="3"/>
      <c r="V209" s="3"/>
      <c r="W209" s="3"/>
      <c r="X209" s="3"/>
      <c r="Y209" s="3"/>
      <c r="Z209" s="3"/>
    </row>
    <row r="210" ht="144.75" customHeight="1">
      <c r="A210" s="30">
        <v>194.0</v>
      </c>
      <c r="B210" s="130">
        <v>1.0</v>
      </c>
      <c r="C210" s="43" t="s">
        <v>1138</v>
      </c>
      <c r="D210" s="96"/>
      <c r="E210" s="94" t="s">
        <v>1139</v>
      </c>
      <c r="F210" s="82"/>
      <c r="G210" s="123" t="s">
        <v>708</v>
      </c>
      <c r="H210" s="124" t="s">
        <v>813</v>
      </c>
      <c r="I210" s="45"/>
      <c r="J210" s="48">
        <v>3282.0</v>
      </c>
      <c r="K210" s="47"/>
      <c r="L210" s="48">
        <f t="shared" si="19"/>
        <v>5907.6</v>
      </c>
      <c r="M210" s="134">
        <v>3234.0</v>
      </c>
      <c r="N210" s="134">
        <v>3234.0</v>
      </c>
      <c r="O210" s="38" t="str">
        <f t="shared" si="3"/>
        <v/>
      </c>
      <c r="P210" s="3"/>
      <c r="Q210" s="3"/>
      <c r="R210" s="3"/>
      <c r="S210" s="3"/>
      <c r="T210" s="3"/>
      <c r="U210" s="3"/>
      <c r="V210" s="3"/>
      <c r="W210" s="3"/>
      <c r="X210" s="3"/>
      <c r="Y210" s="3"/>
      <c r="Z210" s="3"/>
    </row>
    <row r="211" ht="156.0" customHeight="1">
      <c r="A211" s="30">
        <v>195.0</v>
      </c>
      <c r="B211" s="130">
        <v>1.0</v>
      </c>
      <c r="C211" s="43" t="s">
        <v>1140</v>
      </c>
      <c r="D211" s="96"/>
      <c r="E211" s="94" t="s">
        <v>1137</v>
      </c>
      <c r="F211" s="82"/>
      <c r="G211" s="123" t="s">
        <v>708</v>
      </c>
      <c r="H211" s="124" t="s">
        <v>813</v>
      </c>
      <c r="I211" s="45"/>
      <c r="J211" s="48">
        <v>3654.0</v>
      </c>
      <c r="K211" s="47"/>
      <c r="L211" s="48">
        <f t="shared" si="19"/>
        <v>6577.2</v>
      </c>
      <c r="M211" s="116">
        <v>3654.0</v>
      </c>
      <c r="N211" s="116">
        <f>M211*1.8</f>
        <v>6577.2</v>
      </c>
      <c r="O211" s="38" t="str">
        <f t="shared" si="3"/>
        <v/>
      </c>
      <c r="P211" s="3"/>
      <c r="Q211" s="3"/>
      <c r="R211" s="3"/>
      <c r="S211" s="3"/>
      <c r="T211" s="3"/>
      <c r="U211" s="3"/>
      <c r="V211" s="3"/>
      <c r="W211" s="3"/>
      <c r="X211" s="3"/>
      <c r="Y211" s="3"/>
      <c r="Z211" s="3"/>
    </row>
    <row r="212" ht="165.75" customHeight="1">
      <c r="A212" s="30">
        <v>196.0</v>
      </c>
      <c r="B212" s="130">
        <v>1.0</v>
      </c>
      <c r="C212" s="43" t="s">
        <v>1141</v>
      </c>
      <c r="D212" s="96"/>
      <c r="E212" s="94" t="s">
        <v>1139</v>
      </c>
      <c r="F212" s="82"/>
      <c r="G212" s="123" t="s">
        <v>708</v>
      </c>
      <c r="H212" s="124" t="s">
        <v>813</v>
      </c>
      <c r="I212" s="45"/>
      <c r="J212" s="48">
        <v>3414.0</v>
      </c>
      <c r="K212" s="47"/>
      <c r="L212" s="48">
        <f t="shared" si="19"/>
        <v>6145.2</v>
      </c>
      <c r="M212" s="119"/>
      <c r="N212" s="119"/>
      <c r="O212" s="38" t="str">
        <f t="shared" si="3"/>
        <v/>
      </c>
      <c r="P212" s="3"/>
      <c r="Q212" s="3"/>
      <c r="R212" s="3"/>
      <c r="S212" s="3"/>
      <c r="T212" s="3"/>
      <c r="U212" s="3"/>
      <c r="V212" s="3"/>
      <c r="W212" s="3"/>
      <c r="X212" s="3"/>
      <c r="Y212" s="3"/>
      <c r="Z212" s="3"/>
    </row>
    <row r="213" ht="174.0" customHeight="1">
      <c r="A213" s="30">
        <v>197.0</v>
      </c>
      <c r="B213" s="130">
        <v>1.0</v>
      </c>
      <c r="C213" s="43" t="s">
        <v>1142</v>
      </c>
      <c r="D213" s="96"/>
      <c r="E213" s="94" t="s">
        <v>1143</v>
      </c>
      <c r="F213" s="82"/>
      <c r="G213" s="123" t="s">
        <v>708</v>
      </c>
      <c r="H213" s="124" t="s">
        <v>813</v>
      </c>
      <c r="I213" s="45"/>
      <c r="J213" s="48">
        <v>3690.0</v>
      </c>
      <c r="K213" s="47"/>
      <c r="L213" s="48">
        <f t="shared" si="19"/>
        <v>6642</v>
      </c>
      <c r="M213" s="116">
        <v>3690.0</v>
      </c>
      <c r="N213" s="116">
        <f>M213*1.8</f>
        <v>6642</v>
      </c>
      <c r="O213" s="38" t="str">
        <f t="shared" si="3"/>
        <v/>
      </c>
      <c r="P213" s="3"/>
      <c r="Q213" s="3"/>
      <c r="R213" s="3"/>
      <c r="S213" s="3"/>
      <c r="T213" s="3"/>
      <c r="U213" s="3"/>
      <c r="V213" s="3"/>
      <c r="W213" s="3"/>
      <c r="X213" s="3"/>
      <c r="Y213" s="3"/>
      <c r="Z213" s="3"/>
    </row>
    <row r="214" ht="166.5" customHeight="1">
      <c r="A214" s="30">
        <v>198.0</v>
      </c>
      <c r="B214" s="130">
        <v>1.0</v>
      </c>
      <c r="C214" s="43" t="s">
        <v>1144</v>
      </c>
      <c r="D214" s="96"/>
      <c r="E214" s="94" t="s">
        <v>1145</v>
      </c>
      <c r="F214" s="82"/>
      <c r="G214" s="123" t="s">
        <v>708</v>
      </c>
      <c r="H214" s="124" t="s">
        <v>813</v>
      </c>
      <c r="I214" s="45"/>
      <c r="J214" s="48">
        <v>7128.0</v>
      </c>
      <c r="K214" s="47"/>
      <c r="L214" s="48">
        <f t="shared" si="19"/>
        <v>12830.4</v>
      </c>
      <c r="M214" s="119"/>
      <c r="N214" s="119"/>
      <c r="O214" s="38" t="str">
        <f t="shared" si="3"/>
        <v/>
      </c>
      <c r="P214" s="3"/>
      <c r="Q214" s="3"/>
      <c r="R214" s="3"/>
      <c r="S214" s="3"/>
      <c r="T214" s="3"/>
      <c r="U214" s="3"/>
      <c r="V214" s="3"/>
      <c r="W214" s="3"/>
      <c r="X214" s="3"/>
      <c r="Y214" s="3"/>
      <c r="Z214" s="3"/>
    </row>
    <row r="215" ht="159.75" customHeight="1">
      <c r="A215" s="30">
        <v>199.0</v>
      </c>
      <c r="B215" s="130">
        <v>1.0</v>
      </c>
      <c r="C215" s="43" t="s">
        <v>1146</v>
      </c>
      <c r="D215" s="96"/>
      <c r="E215" s="94" t="s">
        <v>1147</v>
      </c>
      <c r="F215" s="82"/>
      <c r="G215" s="123" t="s">
        <v>708</v>
      </c>
      <c r="H215" s="124" t="s">
        <v>813</v>
      </c>
      <c r="I215" s="45"/>
      <c r="J215" s="48">
        <v>3288.0</v>
      </c>
      <c r="K215" s="47"/>
      <c r="L215" s="48">
        <f t="shared" si="19"/>
        <v>5918.4</v>
      </c>
      <c r="M215" s="116">
        <v>3288.0</v>
      </c>
      <c r="N215" s="116">
        <f>M215*1.8</f>
        <v>5918.4</v>
      </c>
      <c r="O215" s="38" t="str">
        <f t="shared" si="3"/>
        <v/>
      </c>
      <c r="P215" s="3"/>
      <c r="Q215" s="3"/>
      <c r="R215" s="3"/>
      <c r="S215" s="3"/>
      <c r="T215" s="3"/>
      <c r="U215" s="3"/>
      <c r="V215" s="3"/>
      <c r="W215" s="3"/>
      <c r="X215" s="3"/>
      <c r="Y215" s="3"/>
      <c r="Z215" s="3"/>
    </row>
    <row r="216" ht="156.0" customHeight="1">
      <c r="A216" s="30">
        <v>200.0</v>
      </c>
      <c r="B216" s="130">
        <v>1.0</v>
      </c>
      <c r="C216" s="43" t="s">
        <v>1148</v>
      </c>
      <c r="D216" s="96"/>
      <c r="E216" s="94" t="s">
        <v>1149</v>
      </c>
      <c r="F216" s="82"/>
      <c r="G216" s="123" t="s">
        <v>708</v>
      </c>
      <c r="H216" s="124" t="s">
        <v>813</v>
      </c>
      <c r="I216" s="45"/>
      <c r="J216" s="48">
        <v>3144.0</v>
      </c>
      <c r="K216" s="47"/>
      <c r="L216" s="48">
        <f t="shared" si="19"/>
        <v>5659.2</v>
      </c>
      <c r="M216" s="117"/>
      <c r="N216" s="117"/>
      <c r="O216" s="38" t="str">
        <f t="shared" si="3"/>
        <v/>
      </c>
      <c r="P216" s="3"/>
      <c r="Q216" s="3"/>
      <c r="R216" s="3"/>
      <c r="S216" s="3"/>
      <c r="T216" s="3"/>
      <c r="U216" s="3"/>
      <c r="V216" s="3"/>
      <c r="W216" s="3"/>
      <c r="X216" s="3"/>
      <c r="Y216" s="3"/>
      <c r="Z216" s="3"/>
    </row>
    <row r="217" ht="179.25" customHeight="1">
      <c r="A217" s="30">
        <v>201.0</v>
      </c>
      <c r="B217" s="130">
        <v>1.0</v>
      </c>
      <c r="C217" s="43" t="s">
        <v>1150</v>
      </c>
      <c r="D217" s="96"/>
      <c r="E217" s="94" t="s">
        <v>1151</v>
      </c>
      <c r="F217" s="82"/>
      <c r="G217" s="123" t="s">
        <v>708</v>
      </c>
      <c r="H217" s="124" t="s">
        <v>813</v>
      </c>
      <c r="I217" s="45"/>
      <c r="J217" s="48">
        <v>3419.0</v>
      </c>
      <c r="K217" s="47"/>
      <c r="L217" s="48">
        <f t="shared" si="19"/>
        <v>6154.2</v>
      </c>
      <c r="M217" s="116">
        <v>3419.4</v>
      </c>
      <c r="N217" s="116">
        <f t="shared" ref="N217:N218" si="21">M217*1.8</f>
        <v>6154.92</v>
      </c>
      <c r="O217" s="38" t="str">
        <f t="shared" si="3"/>
        <v/>
      </c>
      <c r="P217" s="3"/>
      <c r="Q217" s="3"/>
      <c r="R217" s="3"/>
      <c r="S217" s="3"/>
      <c r="T217" s="3"/>
      <c r="U217" s="3"/>
      <c r="V217" s="3"/>
      <c r="W217" s="3"/>
      <c r="X217" s="3"/>
      <c r="Y217" s="3"/>
      <c r="Z217" s="3"/>
    </row>
    <row r="218" ht="153.0" customHeight="1">
      <c r="A218" s="30">
        <v>202.0</v>
      </c>
      <c r="B218" s="130">
        <v>1.0</v>
      </c>
      <c r="C218" s="43" t="s">
        <v>1152</v>
      </c>
      <c r="D218" s="96"/>
      <c r="E218" s="94" t="s">
        <v>1153</v>
      </c>
      <c r="F218" s="82"/>
      <c r="G218" s="123" t="s">
        <v>708</v>
      </c>
      <c r="H218" s="124" t="s">
        <v>813</v>
      </c>
      <c r="I218" s="45"/>
      <c r="J218" s="48">
        <v>3282.0</v>
      </c>
      <c r="K218" s="47"/>
      <c r="L218" s="48">
        <f t="shared" si="19"/>
        <v>5907.6</v>
      </c>
      <c r="M218" s="116">
        <v>3288.0</v>
      </c>
      <c r="N218" s="116">
        <f t="shared" si="21"/>
        <v>5918.4</v>
      </c>
      <c r="O218" s="38" t="str">
        <f t="shared" si="3"/>
        <v/>
      </c>
      <c r="P218" s="3"/>
      <c r="Q218" s="3"/>
      <c r="R218" s="3"/>
      <c r="S218" s="3"/>
      <c r="T218" s="3"/>
      <c r="U218" s="3"/>
      <c r="V218" s="3"/>
      <c r="W218" s="3"/>
      <c r="X218" s="3"/>
      <c r="Y218" s="3"/>
      <c r="Z218" s="3"/>
    </row>
    <row r="219" ht="180.0" customHeight="1">
      <c r="A219" s="30">
        <v>203.0</v>
      </c>
      <c r="B219" s="130">
        <v>1.0</v>
      </c>
      <c r="C219" s="43" t="s">
        <v>1154</v>
      </c>
      <c r="D219" s="96"/>
      <c r="E219" s="94" t="s">
        <v>1155</v>
      </c>
      <c r="F219" s="82"/>
      <c r="G219" s="123" t="s">
        <v>1156</v>
      </c>
      <c r="H219" s="124" t="s">
        <v>705</v>
      </c>
      <c r="I219" s="45"/>
      <c r="J219" s="48">
        <v>4278.0</v>
      </c>
      <c r="K219" s="47"/>
      <c r="L219" s="48">
        <f t="shared" si="19"/>
        <v>7700.4</v>
      </c>
      <c r="M219" s="126" t="str">
        <f>G219*(1-40%)</f>
        <v>#VALUE!</v>
      </c>
      <c r="N219" s="119"/>
      <c r="O219" s="38" t="str">
        <f t="shared" si="3"/>
        <v/>
      </c>
      <c r="P219" s="3"/>
      <c r="Q219" s="3"/>
      <c r="R219" s="3"/>
      <c r="S219" s="3"/>
      <c r="T219" s="3"/>
      <c r="U219" s="3"/>
      <c r="V219" s="3"/>
      <c r="W219" s="3"/>
      <c r="X219" s="3"/>
      <c r="Y219" s="3"/>
      <c r="Z219" s="3"/>
    </row>
    <row r="220" ht="179.25" customHeight="1">
      <c r="A220" s="30">
        <v>204.0</v>
      </c>
      <c r="B220" s="130">
        <v>1.0</v>
      </c>
      <c r="C220" s="43" t="s">
        <v>1157</v>
      </c>
      <c r="D220" s="96"/>
      <c r="E220" s="94" t="s">
        <v>1158</v>
      </c>
      <c r="F220" s="82"/>
      <c r="G220" s="123" t="s">
        <v>708</v>
      </c>
      <c r="H220" s="124" t="s">
        <v>705</v>
      </c>
      <c r="I220" s="45"/>
      <c r="J220" s="48">
        <v>3966.0</v>
      </c>
      <c r="K220" s="47"/>
      <c r="L220" s="48">
        <f t="shared" si="19"/>
        <v>7138.8</v>
      </c>
      <c r="M220" s="119"/>
      <c r="N220" s="119"/>
      <c r="O220" s="38" t="str">
        <f t="shared" si="3"/>
        <v/>
      </c>
      <c r="P220" s="3"/>
      <c r="Q220" s="3"/>
      <c r="R220" s="3"/>
      <c r="S220" s="3"/>
      <c r="T220" s="3"/>
      <c r="U220" s="3"/>
      <c r="V220" s="3"/>
      <c r="W220" s="3"/>
      <c r="X220" s="3"/>
      <c r="Y220" s="3"/>
      <c r="Z220" s="3"/>
    </row>
    <row r="221" ht="156.0" customHeight="1">
      <c r="A221" s="30">
        <v>205.0</v>
      </c>
      <c r="B221" s="130">
        <v>1.0</v>
      </c>
      <c r="C221" s="43" t="s">
        <v>1159</v>
      </c>
      <c r="D221" s="96"/>
      <c r="E221" s="94" t="s">
        <v>1160</v>
      </c>
      <c r="F221" s="82"/>
      <c r="G221" s="123" t="s">
        <v>708</v>
      </c>
      <c r="H221" s="124" t="s">
        <v>813</v>
      </c>
      <c r="I221" s="45"/>
      <c r="J221" s="48">
        <v>4180.0</v>
      </c>
      <c r="K221" s="47"/>
      <c r="L221" s="48">
        <f t="shared" si="19"/>
        <v>7524</v>
      </c>
      <c r="M221" s="119"/>
      <c r="N221" s="119"/>
      <c r="O221" s="38" t="str">
        <f t="shared" si="3"/>
        <v/>
      </c>
      <c r="P221" s="3"/>
      <c r="Q221" s="3"/>
      <c r="R221" s="3"/>
      <c r="S221" s="3"/>
      <c r="T221" s="3"/>
      <c r="U221" s="3"/>
      <c r="V221" s="3"/>
      <c r="W221" s="3"/>
      <c r="X221" s="3"/>
      <c r="Y221" s="3"/>
      <c r="Z221" s="3"/>
    </row>
    <row r="222" ht="161.25" customHeight="1">
      <c r="A222" s="30">
        <v>206.0</v>
      </c>
      <c r="B222" s="130">
        <v>1.0</v>
      </c>
      <c r="C222" s="43" t="s">
        <v>1161</v>
      </c>
      <c r="D222" s="96"/>
      <c r="E222" s="94" t="s">
        <v>1162</v>
      </c>
      <c r="F222" s="82"/>
      <c r="G222" s="123" t="s">
        <v>856</v>
      </c>
      <c r="H222" s="124" t="s">
        <v>856</v>
      </c>
      <c r="I222" s="45"/>
      <c r="J222" s="48" t="s">
        <v>857</v>
      </c>
      <c r="K222" s="47"/>
      <c r="L222" s="48" t="s">
        <v>856</v>
      </c>
      <c r="M222" s="119">
        <v>3816.0</v>
      </c>
      <c r="N222" s="119">
        <f>M222*1.8</f>
        <v>6868.8</v>
      </c>
      <c r="O222" s="38" t="str">
        <f t="shared" si="3"/>
        <v/>
      </c>
      <c r="P222" s="3"/>
      <c r="Q222" s="3"/>
      <c r="R222" s="3"/>
      <c r="S222" s="3"/>
      <c r="T222" s="3"/>
      <c r="U222" s="3"/>
      <c r="V222" s="3"/>
      <c r="W222" s="3"/>
      <c r="X222" s="3"/>
      <c r="Y222" s="3"/>
      <c r="Z222" s="3"/>
    </row>
    <row r="223" ht="165.0" customHeight="1">
      <c r="A223" s="30">
        <v>207.0</v>
      </c>
      <c r="B223" s="130">
        <v>1.0</v>
      </c>
      <c r="C223" s="43" t="s">
        <v>1163</v>
      </c>
      <c r="D223" s="96"/>
      <c r="E223" s="94" t="s">
        <v>1164</v>
      </c>
      <c r="F223" s="82"/>
      <c r="G223" s="123" t="s">
        <v>708</v>
      </c>
      <c r="H223" s="124" t="s">
        <v>813</v>
      </c>
      <c r="I223" s="45"/>
      <c r="J223" s="48">
        <v>3564.0</v>
      </c>
      <c r="K223" s="47"/>
      <c r="L223" s="48">
        <f t="shared" ref="L223:L226" si="22">J223*1.8</f>
        <v>6415.2</v>
      </c>
      <c r="M223" s="119"/>
      <c r="N223" s="119"/>
      <c r="O223" s="38" t="str">
        <f t="shared" si="3"/>
        <v/>
      </c>
      <c r="P223" s="3"/>
      <c r="Q223" s="3"/>
      <c r="R223" s="3"/>
      <c r="S223" s="3"/>
      <c r="T223" s="3"/>
      <c r="U223" s="3"/>
      <c r="V223" s="3"/>
      <c r="W223" s="3"/>
      <c r="X223" s="3"/>
      <c r="Y223" s="3"/>
      <c r="Z223" s="3"/>
    </row>
    <row r="224" ht="142.5" customHeight="1">
      <c r="A224" s="30">
        <v>208.0</v>
      </c>
      <c r="B224" s="130">
        <v>1.0</v>
      </c>
      <c r="C224" s="43" t="s">
        <v>1165</v>
      </c>
      <c r="D224" s="96"/>
      <c r="E224" s="94" t="s">
        <v>1166</v>
      </c>
      <c r="F224" s="82"/>
      <c r="G224" s="123" t="s">
        <v>708</v>
      </c>
      <c r="H224" s="124" t="s">
        <v>813</v>
      </c>
      <c r="I224" s="124"/>
      <c r="J224" s="48">
        <v>9194.0</v>
      </c>
      <c r="K224" s="47"/>
      <c r="L224" s="48">
        <f t="shared" si="22"/>
        <v>16549.2</v>
      </c>
      <c r="M224" s="119"/>
      <c r="N224" s="119"/>
      <c r="O224" s="38" t="str">
        <f t="shared" si="3"/>
        <v/>
      </c>
      <c r="P224" s="3"/>
      <c r="Q224" s="3"/>
      <c r="R224" s="3"/>
      <c r="S224" s="3"/>
      <c r="T224" s="3"/>
      <c r="U224" s="3"/>
      <c r="V224" s="3"/>
      <c r="W224" s="3"/>
      <c r="X224" s="3"/>
      <c r="Y224" s="3"/>
      <c r="Z224" s="3"/>
    </row>
    <row r="225" ht="141.75" customHeight="1">
      <c r="A225" s="30">
        <v>209.0</v>
      </c>
      <c r="B225" s="130">
        <v>1.0</v>
      </c>
      <c r="C225" s="43" t="s">
        <v>1167</v>
      </c>
      <c r="D225" s="96"/>
      <c r="E225" s="94" t="s">
        <v>1168</v>
      </c>
      <c r="F225" s="82"/>
      <c r="G225" s="123" t="s">
        <v>708</v>
      </c>
      <c r="H225" s="124" t="s">
        <v>813</v>
      </c>
      <c r="I225" s="45"/>
      <c r="J225" s="48">
        <v>1806.0</v>
      </c>
      <c r="K225" s="47"/>
      <c r="L225" s="48">
        <f t="shared" si="22"/>
        <v>3250.8</v>
      </c>
      <c r="M225" s="116">
        <v>1860.0</v>
      </c>
      <c r="N225" s="116">
        <f t="shared" ref="N225:N226" si="23">M225*1.8</f>
        <v>3348</v>
      </c>
      <c r="O225" s="38" t="str">
        <f t="shared" si="3"/>
        <v/>
      </c>
      <c r="P225" s="3"/>
      <c r="Q225" s="3"/>
      <c r="R225" s="3"/>
      <c r="S225" s="3"/>
      <c r="T225" s="3"/>
      <c r="U225" s="3"/>
      <c r="V225" s="3"/>
      <c r="W225" s="3"/>
      <c r="X225" s="3"/>
      <c r="Y225" s="3"/>
      <c r="Z225" s="3"/>
    </row>
    <row r="226" ht="145.5" customHeight="1">
      <c r="A226" s="30">
        <v>210.0</v>
      </c>
      <c r="B226" s="130">
        <v>1.0</v>
      </c>
      <c r="C226" s="43" t="s">
        <v>1169</v>
      </c>
      <c r="D226" s="96"/>
      <c r="E226" s="94" t="s">
        <v>1170</v>
      </c>
      <c r="F226" s="82"/>
      <c r="G226" s="123" t="s">
        <v>708</v>
      </c>
      <c r="H226" s="124" t="s">
        <v>813</v>
      </c>
      <c r="I226" s="45"/>
      <c r="J226" s="135">
        <v>2082.0</v>
      </c>
      <c r="K226" s="47"/>
      <c r="L226" s="48">
        <f t="shared" si="22"/>
        <v>3747.6</v>
      </c>
      <c r="M226" s="116">
        <v>2082.0</v>
      </c>
      <c r="N226" s="116">
        <f t="shared" si="23"/>
        <v>3747.6</v>
      </c>
      <c r="O226" s="38" t="str">
        <f t="shared" si="3"/>
        <v/>
      </c>
      <c r="P226" s="3"/>
      <c r="Q226" s="3"/>
      <c r="R226" s="3"/>
      <c r="S226" s="3"/>
      <c r="T226" s="3"/>
      <c r="U226" s="3"/>
      <c r="V226" s="3"/>
      <c r="W226" s="3"/>
      <c r="X226" s="3"/>
      <c r="Y226" s="3"/>
      <c r="Z226" s="3"/>
    </row>
    <row r="227" ht="138.0" customHeight="1">
      <c r="A227" s="30">
        <v>211.0</v>
      </c>
      <c r="B227" s="130">
        <v>1.0</v>
      </c>
      <c r="C227" s="43" t="s">
        <v>1171</v>
      </c>
      <c r="D227" s="96"/>
      <c r="E227" s="94" t="s">
        <v>1172</v>
      </c>
      <c r="F227" s="82"/>
      <c r="G227" s="123" t="s">
        <v>856</v>
      </c>
      <c r="H227" s="124" t="s">
        <v>856</v>
      </c>
      <c r="I227" s="45"/>
      <c r="J227" s="48" t="s">
        <v>857</v>
      </c>
      <c r="K227" s="47"/>
      <c r="L227" s="48" t="s">
        <v>856</v>
      </c>
      <c r="M227" s="119"/>
      <c r="N227" s="119"/>
      <c r="O227" s="38" t="str">
        <f t="shared" si="3"/>
        <v/>
      </c>
      <c r="P227" s="3"/>
      <c r="Q227" s="3"/>
      <c r="R227" s="3"/>
      <c r="S227" s="3"/>
      <c r="T227" s="3"/>
      <c r="U227" s="3"/>
      <c r="V227" s="3"/>
      <c r="W227" s="3"/>
      <c r="X227" s="3"/>
      <c r="Y227" s="3"/>
      <c r="Z227" s="3"/>
    </row>
    <row r="228" ht="128.25" customHeight="1">
      <c r="A228" s="30">
        <v>212.0</v>
      </c>
      <c r="B228" s="130">
        <v>1.0</v>
      </c>
      <c r="C228" s="43" t="s">
        <v>1173</v>
      </c>
      <c r="D228" s="96"/>
      <c r="E228" s="94" t="s">
        <v>1174</v>
      </c>
      <c r="F228" s="82"/>
      <c r="G228" s="123" t="s">
        <v>856</v>
      </c>
      <c r="H228" s="124" t="s">
        <v>856</v>
      </c>
      <c r="I228" s="45"/>
      <c r="J228" s="48" t="s">
        <v>857</v>
      </c>
      <c r="K228" s="47"/>
      <c r="L228" s="48" t="s">
        <v>856</v>
      </c>
      <c r="M228" s="119"/>
      <c r="N228" s="119"/>
      <c r="O228" s="38" t="str">
        <f t="shared" si="3"/>
        <v/>
      </c>
      <c r="P228" s="3"/>
      <c r="Q228" s="3"/>
      <c r="R228" s="3"/>
      <c r="S228" s="3"/>
      <c r="T228" s="3"/>
      <c r="U228" s="3"/>
      <c r="V228" s="3"/>
      <c r="W228" s="3"/>
      <c r="X228" s="3"/>
      <c r="Y228" s="3"/>
      <c r="Z228" s="3"/>
    </row>
    <row r="229" ht="195.75" customHeight="1">
      <c r="A229" s="30">
        <v>213.0</v>
      </c>
      <c r="B229" s="130">
        <v>1.0</v>
      </c>
      <c r="C229" s="43" t="s">
        <v>1175</v>
      </c>
      <c r="D229" s="96"/>
      <c r="E229" s="94" t="s">
        <v>1176</v>
      </c>
      <c r="F229" s="82"/>
      <c r="G229" s="123" t="s">
        <v>708</v>
      </c>
      <c r="H229" s="124" t="s">
        <v>813</v>
      </c>
      <c r="I229" s="45"/>
      <c r="J229" s="48">
        <v>1728.0</v>
      </c>
      <c r="K229" s="47"/>
      <c r="L229" s="48">
        <f t="shared" ref="L229:L232" si="24">J229*1.8</f>
        <v>3110.4</v>
      </c>
      <c r="M229" s="136">
        <v>1728.0</v>
      </c>
      <c r="N229" s="136">
        <f t="shared" ref="N229:N232" si="25">M229*1.8</f>
        <v>3110.4</v>
      </c>
      <c r="O229" s="38" t="str">
        <f t="shared" si="3"/>
        <v/>
      </c>
      <c r="P229" s="3"/>
      <c r="Q229" s="3"/>
      <c r="R229" s="3"/>
      <c r="S229" s="3"/>
      <c r="T229" s="3"/>
      <c r="U229" s="3"/>
      <c r="V229" s="3"/>
      <c r="W229" s="3"/>
      <c r="X229" s="3"/>
      <c r="Y229" s="3"/>
      <c r="Z229" s="3"/>
    </row>
    <row r="230" ht="132.75" customHeight="1">
      <c r="A230" s="30">
        <v>214.0</v>
      </c>
      <c r="B230" s="130">
        <v>1.0</v>
      </c>
      <c r="C230" s="43" t="s">
        <v>1177</v>
      </c>
      <c r="D230" s="96"/>
      <c r="E230" s="94" t="s">
        <v>1178</v>
      </c>
      <c r="F230" s="82"/>
      <c r="G230" s="123" t="s">
        <v>708</v>
      </c>
      <c r="H230" s="124" t="s">
        <v>813</v>
      </c>
      <c r="I230" s="45"/>
      <c r="J230" s="48">
        <v>1926.0</v>
      </c>
      <c r="K230" s="47"/>
      <c r="L230" s="48">
        <f t="shared" si="24"/>
        <v>3466.8</v>
      </c>
      <c r="M230" s="38">
        <v>1926.0</v>
      </c>
      <c r="N230" s="136">
        <f t="shared" si="25"/>
        <v>3466.8</v>
      </c>
      <c r="O230" s="38" t="str">
        <f t="shared" si="3"/>
        <v/>
      </c>
      <c r="P230" s="3"/>
      <c r="Q230" s="3"/>
      <c r="R230" s="3"/>
      <c r="S230" s="3"/>
      <c r="T230" s="3"/>
      <c r="U230" s="3"/>
      <c r="V230" s="3"/>
      <c r="W230" s="3"/>
      <c r="X230" s="3"/>
      <c r="Y230" s="3"/>
      <c r="Z230" s="3"/>
    </row>
    <row r="231" ht="138.0" customHeight="1">
      <c r="A231" s="30">
        <v>215.0</v>
      </c>
      <c r="B231" s="130">
        <v>1.0</v>
      </c>
      <c r="C231" s="43" t="s">
        <v>1179</v>
      </c>
      <c r="D231" s="96"/>
      <c r="E231" s="94" t="s">
        <v>1180</v>
      </c>
      <c r="F231" s="82"/>
      <c r="G231" s="123" t="s">
        <v>708</v>
      </c>
      <c r="H231" s="124" t="s">
        <v>813</v>
      </c>
      <c r="I231" s="45"/>
      <c r="J231" s="48">
        <v>2118.0</v>
      </c>
      <c r="K231" s="47"/>
      <c r="L231" s="48">
        <f t="shared" si="24"/>
        <v>3812.4</v>
      </c>
      <c r="M231" s="116">
        <v>2118.0</v>
      </c>
      <c r="N231" s="116">
        <f t="shared" si="25"/>
        <v>3812.4</v>
      </c>
      <c r="O231" s="38" t="str">
        <f t="shared" si="3"/>
        <v/>
      </c>
      <c r="P231" s="3"/>
      <c r="Q231" s="3"/>
      <c r="R231" s="3"/>
      <c r="S231" s="3"/>
      <c r="T231" s="3"/>
      <c r="U231" s="3"/>
      <c r="V231" s="3"/>
      <c r="W231" s="3"/>
      <c r="X231" s="3"/>
      <c r="Y231" s="3"/>
      <c r="Z231" s="3"/>
    </row>
    <row r="232" ht="141.0" customHeight="1">
      <c r="A232" s="30">
        <v>216.0</v>
      </c>
      <c r="B232" s="130">
        <v>1.0</v>
      </c>
      <c r="C232" s="43" t="s">
        <v>1181</v>
      </c>
      <c r="D232" s="96"/>
      <c r="E232" s="94" t="s">
        <v>1182</v>
      </c>
      <c r="F232" s="82"/>
      <c r="G232" s="123" t="s">
        <v>708</v>
      </c>
      <c r="H232" s="124" t="s">
        <v>813</v>
      </c>
      <c r="I232" s="45"/>
      <c r="J232" s="48">
        <v>2046.0</v>
      </c>
      <c r="K232" s="47"/>
      <c r="L232" s="48">
        <f t="shared" si="24"/>
        <v>3682.8</v>
      </c>
      <c r="M232" s="119">
        <v>1998.0</v>
      </c>
      <c r="N232" s="119">
        <f t="shared" si="25"/>
        <v>3596.4</v>
      </c>
      <c r="O232" s="38" t="str">
        <f t="shared" si="3"/>
        <v/>
      </c>
      <c r="P232" s="3"/>
      <c r="Q232" s="3"/>
      <c r="R232" s="3"/>
      <c r="S232" s="3"/>
      <c r="T232" s="3"/>
      <c r="U232" s="3"/>
      <c r="V232" s="3"/>
      <c r="W232" s="3"/>
      <c r="X232" s="3"/>
      <c r="Y232" s="3"/>
      <c r="Z232" s="3"/>
    </row>
    <row r="233" ht="183.0" customHeight="1">
      <c r="A233" s="30">
        <v>217.0</v>
      </c>
      <c r="B233" s="130">
        <v>1.0</v>
      </c>
      <c r="C233" s="43" t="s">
        <v>1183</v>
      </c>
      <c r="D233" s="96"/>
      <c r="E233" s="94" t="s">
        <v>1184</v>
      </c>
      <c r="F233" s="82"/>
      <c r="G233" s="123" t="s">
        <v>856</v>
      </c>
      <c r="H233" s="124" t="s">
        <v>856</v>
      </c>
      <c r="I233" s="45"/>
      <c r="J233" s="48" t="s">
        <v>857</v>
      </c>
      <c r="K233" s="47"/>
      <c r="L233" s="48" t="s">
        <v>856</v>
      </c>
      <c r="M233" s="119"/>
      <c r="N233" s="119"/>
      <c r="O233" s="38" t="str">
        <f t="shared" si="3"/>
        <v/>
      </c>
      <c r="P233" s="3"/>
      <c r="Q233" s="3"/>
      <c r="R233" s="3"/>
      <c r="S233" s="3"/>
      <c r="T233" s="3"/>
      <c r="U233" s="3"/>
      <c r="V233" s="3"/>
      <c r="W233" s="3"/>
      <c r="X233" s="3"/>
      <c r="Y233" s="3"/>
      <c r="Z233" s="3"/>
    </row>
    <row r="234" ht="207.0" customHeight="1">
      <c r="A234" s="30">
        <v>218.0</v>
      </c>
      <c r="B234" s="130">
        <v>1.0</v>
      </c>
      <c r="C234" s="43" t="s">
        <v>1185</v>
      </c>
      <c r="D234" s="96"/>
      <c r="E234" s="94" t="s">
        <v>1186</v>
      </c>
      <c r="F234" s="82"/>
      <c r="G234" s="123" t="s">
        <v>856</v>
      </c>
      <c r="H234" s="124" t="s">
        <v>856</v>
      </c>
      <c r="I234" s="45"/>
      <c r="J234" s="48" t="s">
        <v>857</v>
      </c>
      <c r="K234" s="47"/>
      <c r="L234" s="48" t="s">
        <v>856</v>
      </c>
      <c r="M234" s="119"/>
      <c r="N234" s="119"/>
      <c r="O234" s="38" t="str">
        <f t="shared" si="3"/>
        <v/>
      </c>
      <c r="P234" s="3"/>
      <c r="Q234" s="3"/>
      <c r="R234" s="3"/>
      <c r="S234" s="3"/>
      <c r="T234" s="3"/>
      <c r="U234" s="3"/>
      <c r="V234" s="3"/>
      <c r="W234" s="3"/>
      <c r="X234" s="3"/>
      <c r="Y234" s="3"/>
      <c r="Z234" s="3"/>
    </row>
    <row r="235" ht="135.75" customHeight="1">
      <c r="A235" s="30">
        <v>219.0</v>
      </c>
      <c r="B235" s="130">
        <v>1.0</v>
      </c>
      <c r="C235" s="43" t="s">
        <v>1187</v>
      </c>
      <c r="D235" s="96"/>
      <c r="E235" s="94" t="s">
        <v>1188</v>
      </c>
      <c r="F235" s="82"/>
      <c r="G235" s="123" t="s">
        <v>856</v>
      </c>
      <c r="H235" s="124" t="s">
        <v>856</v>
      </c>
      <c r="I235" s="45"/>
      <c r="J235" s="48" t="s">
        <v>857</v>
      </c>
      <c r="K235" s="47"/>
      <c r="L235" s="48" t="s">
        <v>856</v>
      </c>
      <c r="M235" s="119"/>
      <c r="N235" s="119"/>
      <c r="O235" s="38" t="str">
        <f t="shared" si="3"/>
        <v/>
      </c>
      <c r="P235" s="3"/>
      <c r="Q235" s="3"/>
      <c r="R235" s="3"/>
      <c r="S235" s="3"/>
      <c r="T235" s="3"/>
      <c r="U235" s="3"/>
      <c r="V235" s="3"/>
      <c r="W235" s="3"/>
      <c r="X235" s="3"/>
      <c r="Y235" s="3"/>
      <c r="Z235" s="3"/>
    </row>
    <row r="236" ht="126.0" customHeight="1">
      <c r="A236" s="30">
        <v>220.0</v>
      </c>
      <c r="B236" s="130">
        <v>1.0</v>
      </c>
      <c r="C236" s="43" t="s">
        <v>1189</v>
      </c>
      <c r="D236" s="96"/>
      <c r="E236" s="94" t="s">
        <v>1190</v>
      </c>
      <c r="F236" s="82"/>
      <c r="G236" s="123" t="s">
        <v>856</v>
      </c>
      <c r="H236" s="124" t="s">
        <v>856</v>
      </c>
      <c r="I236" s="45"/>
      <c r="J236" s="48" t="s">
        <v>857</v>
      </c>
      <c r="K236" s="47"/>
      <c r="L236" s="48" t="s">
        <v>856</v>
      </c>
      <c r="M236" s="119"/>
      <c r="N236" s="119"/>
      <c r="O236" s="38" t="str">
        <f t="shared" si="3"/>
        <v/>
      </c>
      <c r="P236" s="3"/>
      <c r="Q236" s="3"/>
      <c r="R236" s="3"/>
      <c r="S236" s="3"/>
      <c r="T236" s="3"/>
      <c r="U236" s="3"/>
      <c r="V236" s="3"/>
      <c r="W236" s="3"/>
      <c r="X236" s="3"/>
      <c r="Y236" s="3"/>
      <c r="Z236" s="3"/>
    </row>
    <row r="237" ht="121.5" customHeight="1">
      <c r="A237" s="30">
        <v>221.0</v>
      </c>
      <c r="B237" s="130">
        <v>1.0</v>
      </c>
      <c r="C237" s="43" t="s">
        <v>1191</v>
      </c>
      <c r="D237" s="96"/>
      <c r="E237" s="94" t="s">
        <v>1192</v>
      </c>
      <c r="F237" s="82"/>
      <c r="G237" s="123" t="s">
        <v>856</v>
      </c>
      <c r="H237" s="124" t="s">
        <v>856</v>
      </c>
      <c r="I237" s="45"/>
      <c r="J237" s="48" t="s">
        <v>857</v>
      </c>
      <c r="K237" s="47"/>
      <c r="L237" s="48" t="s">
        <v>856</v>
      </c>
      <c r="M237" s="119"/>
      <c r="N237" s="119"/>
      <c r="O237" s="38" t="str">
        <f t="shared" si="3"/>
        <v/>
      </c>
      <c r="P237" s="3"/>
      <c r="Q237" s="3"/>
      <c r="R237" s="3"/>
      <c r="S237" s="3"/>
      <c r="T237" s="3"/>
      <c r="U237" s="3"/>
      <c r="V237" s="3"/>
      <c r="W237" s="3"/>
      <c r="X237" s="3"/>
      <c r="Y237" s="3"/>
      <c r="Z237" s="3"/>
    </row>
    <row r="238" ht="150.0" customHeight="1">
      <c r="A238" s="30">
        <v>222.0</v>
      </c>
      <c r="B238" s="130">
        <v>1.0</v>
      </c>
      <c r="C238" s="43" t="s">
        <v>1193</v>
      </c>
      <c r="D238" s="96"/>
      <c r="E238" s="94" t="s">
        <v>1192</v>
      </c>
      <c r="F238" s="82"/>
      <c r="G238" s="123" t="s">
        <v>856</v>
      </c>
      <c r="H238" s="124" t="s">
        <v>856</v>
      </c>
      <c r="I238" s="45"/>
      <c r="J238" s="48" t="s">
        <v>857</v>
      </c>
      <c r="K238" s="47"/>
      <c r="L238" s="48" t="s">
        <v>856</v>
      </c>
      <c r="M238" s="119"/>
      <c r="N238" s="119"/>
      <c r="O238" s="38" t="str">
        <f t="shared" si="3"/>
        <v/>
      </c>
      <c r="P238" s="3"/>
      <c r="Q238" s="3"/>
      <c r="R238" s="3"/>
      <c r="S238" s="3"/>
      <c r="T238" s="3"/>
      <c r="U238" s="3"/>
      <c r="V238" s="3"/>
      <c r="W238" s="3"/>
      <c r="X238" s="3"/>
      <c r="Y238" s="3"/>
      <c r="Z238" s="3"/>
    </row>
    <row r="239" ht="132.0" customHeight="1">
      <c r="A239" s="30">
        <v>223.0</v>
      </c>
      <c r="B239" s="130">
        <v>1.0</v>
      </c>
      <c r="C239" s="43" t="s">
        <v>1194</v>
      </c>
      <c r="D239" s="3"/>
      <c r="E239" s="94" t="s">
        <v>1195</v>
      </c>
      <c r="F239" s="82"/>
      <c r="G239" s="123" t="s">
        <v>708</v>
      </c>
      <c r="H239" s="124" t="s">
        <v>813</v>
      </c>
      <c r="I239" s="45"/>
      <c r="J239" s="48">
        <v>1788.0</v>
      </c>
      <c r="K239" s="47"/>
      <c r="L239" s="48">
        <f t="shared" ref="L239:L242" si="26">J239*1.8</f>
        <v>3218.4</v>
      </c>
      <c r="M239" s="116">
        <v>1788.0</v>
      </c>
      <c r="N239" s="116">
        <f t="shared" ref="N239:N242" si="27">M239*1.8</f>
        <v>3218.4</v>
      </c>
      <c r="O239" s="38" t="str">
        <f t="shared" si="3"/>
        <v/>
      </c>
      <c r="P239" s="3"/>
      <c r="Q239" s="3"/>
      <c r="R239" s="3"/>
      <c r="S239" s="3"/>
      <c r="T239" s="3"/>
      <c r="U239" s="3"/>
      <c r="V239" s="3"/>
      <c r="W239" s="3"/>
      <c r="X239" s="3"/>
      <c r="Y239" s="3"/>
      <c r="Z239" s="3"/>
    </row>
    <row r="240" ht="121.5" customHeight="1">
      <c r="A240" s="30">
        <v>224.0</v>
      </c>
      <c r="B240" s="130">
        <v>1.0</v>
      </c>
      <c r="C240" s="43" t="s">
        <v>1196</v>
      </c>
      <c r="D240" s="96"/>
      <c r="E240" s="94" t="s">
        <v>1197</v>
      </c>
      <c r="F240" s="82"/>
      <c r="G240" s="123" t="s">
        <v>708</v>
      </c>
      <c r="H240" s="124" t="s">
        <v>813</v>
      </c>
      <c r="I240" s="45"/>
      <c r="J240" s="48">
        <v>1632.0</v>
      </c>
      <c r="K240" s="47"/>
      <c r="L240" s="48">
        <f t="shared" si="26"/>
        <v>2937.6</v>
      </c>
      <c r="M240" s="116">
        <v>1632.0</v>
      </c>
      <c r="N240" s="116">
        <f t="shared" si="27"/>
        <v>2937.6</v>
      </c>
      <c r="O240" s="38" t="str">
        <f t="shared" si="3"/>
        <v/>
      </c>
      <c r="P240" s="3"/>
      <c r="Q240" s="3"/>
      <c r="R240" s="3"/>
      <c r="S240" s="3"/>
      <c r="T240" s="3"/>
      <c r="U240" s="3"/>
      <c r="V240" s="3"/>
      <c r="W240" s="3"/>
      <c r="X240" s="3"/>
      <c r="Y240" s="3"/>
      <c r="Z240" s="3"/>
    </row>
    <row r="241" ht="140.25" customHeight="1">
      <c r="A241" s="30">
        <v>225.0</v>
      </c>
      <c r="B241" s="130">
        <v>1.0</v>
      </c>
      <c r="C241" s="43" t="s">
        <v>1198</v>
      </c>
      <c r="D241" s="96"/>
      <c r="E241" s="94" t="s">
        <v>1199</v>
      </c>
      <c r="F241" s="82"/>
      <c r="G241" s="123" t="s">
        <v>708</v>
      </c>
      <c r="H241" s="124" t="s">
        <v>813</v>
      </c>
      <c r="I241" s="45"/>
      <c r="J241" s="48">
        <v>1824.0</v>
      </c>
      <c r="K241" s="47"/>
      <c r="L241" s="48">
        <f t="shared" si="26"/>
        <v>3283.2</v>
      </c>
      <c r="M241" s="116">
        <v>1824.0</v>
      </c>
      <c r="N241" s="116">
        <f t="shared" si="27"/>
        <v>3283.2</v>
      </c>
      <c r="O241" s="38" t="str">
        <f t="shared" si="3"/>
        <v/>
      </c>
      <c r="P241" s="3"/>
      <c r="Q241" s="3"/>
      <c r="R241" s="3"/>
      <c r="S241" s="3"/>
      <c r="T241" s="3"/>
      <c r="U241" s="3"/>
      <c r="V241" s="3"/>
      <c r="W241" s="3"/>
      <c r="X241" s="3"/>
      <c r="Y241" s="3"/>
      <c r="Z241" s="3"/>
    </row>
    <row r="242" ht="136.5" customHeight="1">
      <c r="A242" s="30">
        <v>226.0</v>
      </c>
      <c r="B242" s="130">
        <v>1.0</v>
      </c>
      <c r="C242" s="43" t="s">
        <v>1200</v>
      </c>
      <c r="D242" s="3"/>
      <c r="E242" s="94" t="s">
        <v>1201</v>
      </c>
      <c r="F242" s="82"/>
      <c r="G242" s="123" t="s">
        <v>708</v>
      </c>
      <c r="H242" s="124" t="s">
        <v>813</v>
      </c>
      <c r="I242" s="45"/>
      <c r="J242" s="48">
        <v>1674.0</v>
      </c>
      <c r="K242" s="47"/>
      <c r="L242" s="48">
        <f t="shared" si="26"/>
        <v>3013.2</v>
      </c>
      <c r="M242" s="116">
        <v>1674.0</v>
      </c>
      <c r="N242" s="116">
        <f t="shared" si="27"/>
        <v>3013.2</v>
      </c>
      <c r="O242" s="38" t="str">
        <f t="shared" si="3"/>
        <v/>
      </c>
      <c r="P242" s="3"/>
      <c r="Q242" s="3"/>
      <c r="R242" s="3"/>
      <c r="S242" s="3"/>
      <c r="T242" s="3"/>
      <c r="U242" s="3"/>
      <c r="V242" s="3"/>
      <c r="W242" s="3"/>
      <c r="X242" s="3"/>
      <c r="Y242" s="3"/>
      <c r="Z242" s="3"/>
    </row>
    <row r="243" ht="163.5" customHeight="1">
      <c r="A243" s="30">
        <v>227.0</v>
      </c>
      <c r="B243" s="130">
        <v>1.0</v>
      </c>
      <c r="C243" s="43" t="s">
        <v>1202</v>
      </c>
      <c r="D243" s="96"/>
      <c r="E243" s="94" t="s">
        <v>1203</v>
      </c>
      <c r="F243" s="82"/>
      <c r="G243" s="123" t="s">
        <v>856</v>
      </c>
      <c r="H243" s="124" t="s">
        <v>856</v>
      </c>
      <c r="I243" s="45"/>
      <c r="J243" s="48" t="s">
        <v>857</v>
      </c>
      <c r="K243" s="47"/>
      <c r="L243" s="48" t="s">
        <v>856</v>
      </c>
      <c r="M243" s="119"/>
      <c r="N243" s="119"/>
      <c r="O243" s="38" t="str">
        <f t="shared" si="3"/>
        <v/>
      </c>
      <c r="P243" s="3"/>
      <c r="Q243" s="3"/>
      <c r="R243" s="3"/>
      <c r="S243" s="3"/>
      <c r="T243" s="3"/>
      <c r="U243" s="3"/>
      <c r="V243" s="3"/>
      <c r="W243" s="3"/>
      <c r="X243" s="3"/>
      <c r="Y243" s="3"/>
      <c r="Z243" s="3"/>
    </row>
    <row r="244" ht="158.25" customHeight="1">
      <c r="A244" s="30">
        <v>228.0</v>
      </c>
      <c r="B244" s="130">
        <v>1.0</v>
      </c>
      <c r="C244" s="43" t="s">
        <v>1204</v>
      </c>
      <c r="D244" s="96"/>
      <c r="E244" s="94" t="s">
        <v>1205</v>
      </c>
      <c r="F244" s="82"/>
      <c r="G244" s="123" t="s">
        <v>856</v>
      </c>
      <c r="H244" s="124" t="s">
        <v>856</v>
      </c>
      <c r="I244" s="45"/>
      <c r="J244" s="48" t="s">
        <v>857</v>
      </c>
      <c r="K244" s="47"/>
      <c r="L244" s="48" t="s">
        <v>856</v>
      </c>
      <c r="M244" s="119"/>
      <c r="N244" s="119"/>
      <c r="O244" s="38" t="str">
        <f t="shared" si="3"/>
        <v/>
      </c>
      <c r="P244" s="3"/>
      <c r="Q244" s="3"/>
      <c r="R244" s="3"/>
      <c r="S244" s="3"/>
      <c r="T244" s="3"/>
      <c r="U244" s="3"/>
      <c r="V244" s="3"/>
      <c r="W244" s="3"/>
      <c r="X244" s="3"/>
      <c r="Y244" s="3"/>
      <c r="Z244" s="3"/>
    </row>
    <row r="245" ht="156.75" customHeight="1">
      <c r="A245" s="30">
        <v>229.0</v>
      </c>
      <c r="B245" s="130">
        <v>1.0</v>
      </c>
      <c r="C245" s="43" t="s">
        <v>1206</v>
      </c>
      <c r="D245" s="96"/>
      <c r="E245" s="94" t="s">
        <v>1207</v>
      </c>
      <c r="F245" s="82"/>
      <c r="G245" s="123" t="s">
        <v>708</v>
      </c>
      <c r="H245" s="124" t="s">
        <v>813</v>
      </c>
      <c r="I245" s="45"/>
      <c r="J245" s="48">
        <v>2032.0</v>
      </c>
      <c r="K245" s="47"/>
      <c r="L245" s="48">
        <f t="shared" ref="L245:L248" si="28">J245*1.8</f>
        <v>3657.6</v>
      </c>
      <c r="M245" s="116">
        <v>2031.6</v>
      </c>
      <c r="N245" s="116">
        <f t="shared" ref="N245:N248" si="29">M245*1.8</f>
        <v>3656.88</v>
      </c>
      <c r="O245" s="38" t="str">
        <f t="shared" si="3"/>
        <v/>
      </c>
      <c r="P245" s="3"/>
      <c r="Q245" s="3"/>
      <c r="R245" s="3"/>
      <c r="S245" s="3"/>
      <c r="T245" s="3"/>
      <c r="U245" s="3"/>
      <c r="V245" s="3"/>
      <c r="W245" s="3"/>
      <c r="X245" s="3"/>
      <c r="Y245" s="3"/>
      <c r="Z245" s="3"/>
    </row>
    <row r="246" ht="224.25" customHeight="1">
      <c r="A246" s="30">
        <v>230.0</v>
      </c>
      <c r="B246" s="130">
        <v>1.0</v>
      </c>
      <c r="C246" s="43" t="s">
        <v>1208</v>
      </c>
      <c r="D246" s="96"/>
      <c r="E246" s="94" t="s">
        <v>1209</v>
      </c>
      <c r="F246" s="82"/>
      <c r="G246" s="123" t="s">
        <v>708</v>
      </c>
      <c r="H246" s="124" t="s">
        <v>813</v>
      </c>
      <c r="I246" s="45"/>
      <c r="J246" s="48">
        <v>2166.0</v>
      </c>
      <c r="K246" s="47"/>
      <c r="L246" s="48">
        <f t="shared" si="28"/>
        <v>3898.8</v>
      </c>
      <c r="M246" s="117">
        <v>2166.0</v>
      </c>
      <c r="N246" s="117">
        <f t="shared" si="29"/>
        <v>3898.8</v>
      </c>
      <c r="O246" s="38" t="str">
        <f t="shared" si="3"/>
        <v/>
      </c>
      <c r="P246" s="3"/>
      <c r="Q246" s="3"/>
      <c r="R246" s="3"/>
      <c r="S246" s="3"/>
      <c r="T246" s="3"/>
      <c r="U246" s="3"/>
      <c r="V246" s="3"/>
      <c r="W246" s="3"/>
      <c r="X246" s="3"/>
      <c r="Y246" s="3"/>
      <c r="Z246" s="3"/>
    </row>
    <row r="247" ht="224.25" customHeight="1">
      <c r="A247" s="30">
        <v>231.0</v>
      </c>
      <c r="B247" s="130">
        <v>1.0</v>
      </c>
      <c r="C247" s="43" t="s">
        <v>1210</v>
      </c>
      <c r="D247" s="96"/>
      <c r="E247" s="94" t="s">
        <v>1211</v>
      </c>
      <c r="F247" s="82"/>
      <c r="G247" s="123" t="s">
        <v>708</v>
      </c>
      <c r="H247" s="124" t="s">
        <v>813</v>
      </c>
      <c r="I247" s="45"/>
      <c r="J247" s="48">
        <v>2454.0</v>
      </c>
      <c r="K247" s="47"/>
      <c r="L247" s="48">
        <f t="shared" si="28"/>
        <v>4417.2</v>
      </c>
      <c r="M247" s="116">
        <v>2454.0</v>
      </c>
      <c r="N247" s="116">
        <f t="shared" si="29"/>
        <v>4417.2</v>
      </c>
      <c r="O247" s="38" t="str">
        <f t="shared" si="3"/>
        <v/>
      </c>
      <c r="P247" s="3"/>
      <c r="Q247" s="3"/>
      <c r="R247" s="3"/>
      <c r="S247" s="3"/>
      <c r="T247" s="3"/>
      <c r="U247" s="3"/>
      <c r="V247" s="3"/>
      <c r="W247" s="3"/>
      <c r="X247" s="3"/>
      <c r="Y247" s="3"/>
      <c r="Z247" s="3"/>
    </row>
    <row r="248" ht="224.25" customHeight="1">
      <c r="A248" s="30">
        <v>232.0</v>
      </c>
      <c r="B248" s="130">
        <v>1.0</v>
      </c>
      <c r="C248" s="43" t="s">
        <v>1212</v>
      </c>
      <c r="D248" s="96"/>
      <c r="E248" s="94" t="s">
        <v>1213</v>
      </c>
      <c r="F248" s="82"/>
      <c r="G248" s="123" t="s">
        <v>708</v>
      </c>
      <c r="H248" s="124" t="s">
        <v>813</v>
      </c>
      <c r="I248" s="45"/>
      <c r="J248" s="48">
        <v>2184.0</v>
      </c>
      <c r="K248" s="47"/>
      <c r="L248" s="48">
        <f t="shared" si="28"/>
        <v>3931.2</v>
      </c>
      <c r="M248" s="116">
        <v>2184.0</v>
      </c>
      <c r="N248" s="116">
        <f t="shared" si="29"/>
        <v>3931.2</v>
      </c>
      <c r="O248" s="38" t="str">
        <f t="shared" si="3"/>
        <v/>
      </c>
      <c r="P248" s="3"/>
      <c r="Q248" s="3"/>
      <c r="R248" s="3"/>
      <c r="S248" s="3"/>
      <c r="T248" s="3"/>
      <c r="U248" s="3"/>
      <c r="V248" s="3"/>
      <c r="W248" s="3"/>
      <c r="X248" s="3"/>
      <c r="Y248" s="3"/>
      <c r="Z248" s="3"/>
    </row>
    <row r="249" ht="224.25" customHeight="1">
      <c r="A249" s="30">
        <v>233.0</v>
      </c>
      <c r="B249" s="130">
        <v>1.0</v>
      </c>
      <c r="C249" s="43" t="s">
        <v>1214</v>
      </c>
      <c r="D249" s="96"/>
      <c r="E249" s="94" t="s">
        <v>1215</v>
      </c>
      <c r="F249" s="82"/>
      <c r="G249" s="123" t="s">
        <v>856</v>
      </c>
      <c r="H249" s="124" t="s">
        <v>856</v>
      </c>
      <c r="I249" s="45"/>
      <c r="J249" s="48" t="s">
        <v>857</v>
      </c>
      <c r="K249" s="47"/>
      <c r="L249" s="48" t="s">
        <v>856</v>
      </c>
      <c r="M249" s="117"/>
      <c r="N249" s="117"/>
      <c r="O249" s="38" t="str">
        <f t="shared" si="3"/>
        <v/>
      </c>
      <c r="P249" s="3"/>
      <c r="Q249" s="3"/>
      <c r="R249" s="3"/>
      <c r="S249" s="3"/>
      <c r="T249" s="3"/>
      <c r="U249" s="3"/>
      <c r="V249" s="3"/>
      <c r="W249" s="3"/>
      <c r="X249" s="3"/>
      <c r="Y249" s="3"/>
      <c r="Z249" s="3"/>
    </row>
    <row r="250" ht="224.25" customHeight="1">
      <c r="A250" s="30">
        <v>234.0</v>
      </c>
      <c r="B250" s="130">
        <v>1.0</v>
      </c>
      <c r="C250" s="43" t="s">
        <v>1216</v>
      </c>
      <c r="D250" s="96"/>
      <c r="E250" s="94" t="s">
        <v>1217</v>
      </c>
      <c r="F250" s="82"/>
      <c r="G250" s="123" t="s">
        <v>856</v>
      </c>
      <c r="H250" s="124" t="s">
        <v>856</v>
      </c>
      <c r="I250" s="45"/>
      <c r="J250" s="48" t="s">
        <v>857</v>
      </c>
      <c r="K250" s="47"/>
      <c r="L250" s="48" t="s">
        <v>856</v>
      </c>
      <c r="M250" s="117"/>
      <c r="N250" s="117"/>
      <c r="O250" s="38" t="str">
        <f t="shared" si="3"/>
        <v/>
      </c>
      <c r="P250" s="3"/>
      <c r="Q250" s="3"/>
      <c r="R250" s="3"/>
      <c r="S250" s="3"/>
      <c r="T250" s="3"/>
      <c r="U250" s="3"/>
      <c r="V250" s="3"/>
      <c r="W250" s="3"/>
      <c r="X250" s="3"/>
      <c r="Y250" s="3"/>
      <c r="Z250" s="3"/>
    </row>
    <row r="251" ht="224.25" customHeight="1">
      <c r="A251" s="30">
        <v>235.0</v>
      </c>
      <c r="B251" s="130">
        <v>1.0</v>
      </c>
      <c r="C251" s="43" t="s">
        <v>1218</v>
      </c>
      <c r="D251" s="96"/>
      <c r="E251" s="94" t="s">
        <v>1219</v>
      </c>
      <c r="F251" s="82"/>
      <c r="G251" s="123" t="s">
        <v>856</v>
      </c>
      <c r="H251" s="45" t="s">
        <v>856</v>
      </c>
      <c r="I251" s="45"/>
      <c r="J251" s="48" t="s">
        <v>857</v>
      </c>
      <c r="K251" s="47"/>
      <c r="L251" s="48" t="s">
        <v>856</v>
      </c>
      <c r="M251" s="117"/>
      <c r="N251" s="117"/>
      <c r="O251" s="38" t="str">
        <f t="shared" si="3"/>
        <v/>
      </c>
      <c r="P251" s="3"/>
      <c r="Q251" s="3"/>
      <c r="R251" s="3"/>
      <c r="S251" s="3"/>
      <c r="T251" s="3"/>
      <c r="U251" s="3"/>
      <c r="V251" s="3"/>
      <c r="W251" s="3"/>
      <c r="X251" s="3"/>
      <c r="Y251" s="3"/>
      <c r="Z251" s="3"/>
    </row>
    <row r="252" ht="224.25" customHeight="1">
      <c r="A252" s="30">
        <v>236.0</v>
      </c>
      <c r="B252" s="130">
        <v>1.0</v>
      </c>
      <c r="C252" s="43" t="s">
        <v>1220</v>
      </c>
      <c r="D252" s="96"/>
      <c r="E252" s="94" t="s">
        <v>1221</v>
      </c>
      <c r="F252" s="82"/>
      <c r="G252" s="123" t="s">
        <v>856</v>
      </c>
      <c r="H252" s="45" t="s">
        <v>856</v>
      </c>
      <c r="I252" s="45"/>
      <c r="J252" s="48" t="s">
        <v>857</v>
      </c>
      <c r="K252" s="47"/>
      <c r="L252" s="48" t="s">
        <v>856</v>
      </c>
      <c r="M252" s="117"/>
      <c r="N252" s="117"/>
      <c r="O252" s="38" t="str">
        <f t="shared" si="3"/>
        <v/>
      </c>
      <c r="P252" s="3"/>
      <c r="Q252" s="3"/>
      <c r="R252" s="3"/>
      <c r="S252" s="3"/>
      <c r="T252" s="3"/>
      <c r="U252" s="3"/>
      <c r="V252" s="3"/>
      <c r="W252" s="3"/>
      <c r="X252" s="3"/>
      <c r="Y252" s="3"/>
      <c r="Z252" s="3"/>
    </row>
    <row r="253" ht="189.75" customHeight="1">
      <c r="A253" s="30">
        <v>237.0</v>
      </c>
      <c r="B253" s="130">
        <v>1.0</v>
      </c>
      <c r="C253" s="43" t="s">
        <v>1222</v>
      </c>
      <c r="D253" s="96"/>
      <c r="E253" s="94" t="s">
        <v>1223</v>
      </c>
      <c r="F253" s="82"/>
      <c r="G253" s="123" t="s">
        <v>856</v>
      </c>
      <c r="H253" s="45" t="s">
        <v>856</v>
      </c>
      <c r="I253" s="45"/>
      <c r="J253" s="48" t="s">
        <v>857</v>
      </c>
      <c r="K253" s="47"/>
      <c r="L253" s="48" t="s">
        <v>856</v>
      </c>
      <c r="M253" s="117"/>
      <c r="N253" s="117"/>
      <c r="O253" s="38" t="str">
        <f t="shared" si="3"/>
        <v/>
      </c>
      <c r="P253" s="3"/>
      <c r="Q253" s="3"/>
      <c r="R253" s="3"/>
      <c r="S253" s="3"/>
      <c r="T253" s="3"/>
      <c r="U253" s="3"/>
      <c r="V253" s="3"/>
      <c r="W253" s="3"/>
      <c r="X253" s="3"/>
      <c r="Y253" s="3"/>
      <c r="Z253" s="3"/>
    </row>
    <row r="254" ht="159.0" customHeight="1">
      <c r="A254" s="30">
        <v>238.0</v>
      </c>
      <c r="B254" s="130">
        <v>1.0</v>
      </c>
      <c r="C254" s="43" t="s">
        <v>1224</v>
      </c>
      <c r="D254" s="96"/>
      <c r="E254" s="94" t="s">
        <v>1225</v>
      </c>
      <c r="F254" s="82"/>
      <c r="G254" s="123" t="s">
        <v>856</v>
      </c>
      <c r="H254" s="45" t="s">
        <v>856</v>
      </c>
      <c r="I254" s="45"/>
      <c r="J254" s="48" t="s">
        <v>857</v>
      </c>
      <c r="K254" s="47"/>
      <c r="L254" s="48" t="s">
        <v>856</v>
      </c>
      <c r="M254" s="117"/>
      <c r="N254" s="117"/>
      <c r="O254" s="38" t="str">
        <f t="shared" si="3"/>
        <v/>
      </c>
      <c r="P254" s="3"/>
      <c r="Q254" s="3"/>
      <c r="R254" s="3"/>
      <c r="S254" s="3"/>
      <c r="T254" s="3"/>
      <c r="U254" s="3"/>
      <c r="V254" s="3"/>
      <c r="W254" s="3"/>
      <c r="X254" s="3"/>
      <c r="Y254" s="3"/>
      <c r="Z254" s="3"/>
    </row>
    <row r="255" ht="165.0" customHeight="1">
      <c r="A255" s="30">
        <v>239.0</v>
      </c>
      <c r="B255" s="130">
        <v>1.0</v>
      </c>
      <c r="C255" s="43" t="s">
        <v>1226</v>
      </c>
      <c r="D255" s="96"/>
      <c r="E255" s="94" t="s">
        <v>1227</v>
      </c>
      <c r="F255" s="82"/>
      <c r="G255" s="123" t="s">
        <v>856</v>
      </c>
      <c r="H255" s="45" t="s">
        <v>856</v>
      </c>
      <c r="I255" s="45"/>
      <c r="J255" s="48" t="s">
        <v>857</v>
      </c>
      <c r="K255" s="47"/>
      <c r="L255" s="48" t="s">
        <v>856</v>
      </c>
      <c r="M255" s="117"/>
      <c r="N255" s="117"/>
      <c r="O255" s="38" t="str">
        <f t="shared" si="3"/>
        <v/>
      </c>
      <c r="P255" s="3"/>
      <c r="Q255" s="3"/>
      <c r="R255" s="3"/>
      <c r="S255" s="3"/>
      <c r="T255" s="3"/>
      <c r="U255" s="3"/>
      <c r="V255" s="3"/>
      <c r="W255" s="3"/>
      <c r="X255" s="3"/>
      <c r="Y255" s="3"/>
      <c r="Z255" s="3"/>
    </row>
    <row r="256" ht="163.5" customHeight="1">
      <c r="A256" s="30">
        <v>240.0</v>
      </c>
      <c r="B256" s="130">
        <v>1.0</v>
      </c>
      <c r="C256" s="43" t="s">
        <v>1228</v>
      </c>
      <c r="D256" s="96"/>
      <c r="E256" s="94" t="s">
        <v>1229</v>
      </c>
      <c r="F256" s="82"/>
      <c r="G256" s="123" t="s">
        <v>856</v>
      </c>
      <c r="H256" s="45" t="s">
        <v>856</v>
      </c>
      <c r="I256" s="45"/>
      <c r="J256" s="48" t="s">
        <v>857</v>
      </c>
      <c r="K256" s="47"/>
      <c r="L256" s="48" t="s">
        <v>856</v>
      </c>
      <c r="M256" s="117"/>
      <c r="N256" s="117"/>
      <c r="O256" s="38" t="str">
        <f t="shared" si="3"/>
        <v/>
      </c>
      <c r="P256" s="3"/>
      <c r="Q256" s="3"/>
      <c r="R256" s="3"/>
      <c r="S256" s="3"/>
      <c r="T256" s="3"/>
      <c r="U256" s="3"/>
      <c r="V256" s="3"/>
      <c r="W256" s="3"/>
      <c r="X256" s="3"/>
      <c r="Y256" s="3"/>
      <c r="Z256" s="3"/>
    </row>
    <row r="257" ht="141.75" customHeight="1">
      <c r="A257" s="30">
        <v>241.0</v>
      </c>
      <c r="B257" s="130">
        <v>1.0</v>
      </c>
      <c r="C257" s="43" t="s">
        <v>1230</v>
      </c>
      <c r="D257" s="96"/>
      <c r="E257" s="94" t="s">
        <v>1231</v>
      </c>
      <c r="F257" s="82"/>
      <c r="G257" s="123" t="s">
        <v>856</v>
      </c>
      <c r="H257" s="45" t="s">
        <v>856</v>
      </c>
      <c r="I257" s="45"/>
      <c r="J257" s="48" t="s">
        <v>857</v>
      </c>
      <c r="K257" s="47"/>
      <c r="L257" s="48" t="s">
        <v>856</v>
      </c>
      <c r="M257" s="117"/>
      <c r="N257" s="117"/>
      <c r="O257" s="38" t="str">
        <f t="shared" si="3"/>
        <v/>
      </c>
      <c r="P257" s="3"/>
      <c r="Q257" s="3"/>
      <c r="R257" s="3"/>
      <c r="S257" s="3"/>
      <c r="T257" s="3"/>
      <c r="U257" s="3"/>
      <c r="V257" s="3"/>
      <c r="W257" s="3"/>
      <c r="X257" s="3"/>
      <c r="Y257" s="3"/>
      <c r="Z257" s="3"/>
    </row>
    <row r="258" ht="162.0" customHeight="1">
      <c r="A258" s="30">
        <v>242.0</v>
      </c>
      <c r="B258" s="130">
        <v>1.0</v>
      </c>
      <c r="C258" s="43" t="s">
        <v>1232</v>
      </c>
      <c r="D258" s="96"/>
      <c r="E258" s="94" t="s">
        <v>1233</v>
      </c>
      <c r="F258" s="82"/>
      <c r="G258" s="123" t="s">
        <v>856</v>
      </c>
      <c r="H258" s="45" t="s">
        <v>856</v>
      </c>
      <c r="I258" s="45"/>
      <c r="J258" s="48" t="s">
        <v>857</v>
      </c>
      <c r="K258" s="47"/>
      <c r="L258" s="48" t="s">
        <v>856</v>
      </c>
      <c r="M258" s="117"/>
      <c r="N258" s="117"/>
      <c r="O258" s="38" t="str">
        <f t="shared" si="3"/>
        <v/>
      </c>
      <c r="P258" s="3"/>
      <c r="Q258" s="3"/>
      <c r="R258" s="3"/>
      <c r="S258" s="3"/>
      <c r="T258" s="3"/>
      <c r="U258" s="3"/>
      <c r="V258" s="3"/>
      <c r="W258" s="3"/>
      <c r="X258" s="3"/>
      <c r="Y258" s="3"/>
      <c r="Z258" s="3"/>
    </row>
    <row r="259" ht="138.0" customHeight="1">
      <c r="A259" s="30">
        <v>243.0</v>
      </c>
      <c r="B259" s="130">
        <v>1.0</v>
      </c>
      <c r="C259" s="43" t="s">
        <v>1234</v>
      </c>
      <c r="D259" s="96"/>
      <c r="E259" s="94" t="s">
        <v>1235</v>
      </c>
      <c r="F259" s="82"/>
      <c r="G259" s="123" t="s">
        <v>856</v>
      </c>
      <c r="H259" s="45" t="s">
        <v>856</v>
      </c>
      <c r="I259" s="45"/>
      <c r="J259" s="48" t="s">
        <v>857</v>
      </c>
      <c r="K259" s="47"/>
      <c r="L259" s="48" t="s">
        <v>856</v>
      </c>
      <c r="M259" s="117"/>
      <c r="N259" s="117"/>
      <c r="O259" s="38" t="str">
        <f t="shared" si="3"/>
        <v/>
      </c>
      <c r="P259" s="3"/>
      <c r="Q259" s="3"/>
      <c r="R259" s="3"/>
      <c r="S259" s="3"/>
      <c r="T259" s="3"/>
      <c r="U259" s="3"/>
      <c r="V259" s="3"/>
      <c r="W259" s="3"/>
      <c r="X259" s="3"/>
      <c r="Y259" s="3"/>
      <c r="Z259" s="3"/>
    </row>
    <row r="260" ht="153.0" customHeight="1">
      <c r="A260" s="30">
        <v>244.0</v>
      </c>
      <c r="B260" s="130">
        <v>1.0</v>
      </c>
      <c r="C260" s="43" t="s">
        <v>1236</v>
      </c>
      <c r="D260" s="96"/>
      <c r="E260" s="94" t="s">
        <v>1237</v>
      </c>
      <c r="F260" s="82"/>
      <c r="G260" s="123" t="s">
        <v>1238</v>
      </c>
      <c r="H260" s="45" t="s">
        <v>813</v>
      </c>
      <c r="I260" s="45"/>
      <c r="J260" s="48">
        <v>4698.0</v>
      </c>
      <c r="K260" s="47"/>
      <c r="L260" s="48">
        <f t="shared" ref="L260:L268" si="30">J260*1.8</f>
        <v>8456.4</v>
      </c>
      <c r="M260" s="116">
        <v>4698.0</v>
      </c>
      <c r="N260" s="116">
        <f t="shared" ref="N260:N268" si="31">M260*1.8</f>
        <v>8456.4</v>
      </c>
      <c r="O260" s="38" t="str">
        <f t="shared" si="3"/>
        <v/>
      </c>
      <c r="P260" s="3"/>
      <c r="Q260" s="3"/>
      <c r="R260" s="3"/>
      <c r="S260" s="3"/>
      <c r="T260" s="3"/>
      <c r="U260" s="3"/>
      <c r="V260" s="3"/>
      <c r="W260" s="3"/>
      <c r="X260" s="3"/>
      <c r="Y260" s="3"/>
      <c r="Z260" s="3"/>
    </row>
    <row r="261" ht="155.25" customHeight="1">
      <c r="A261" s="30">
        <v>245.0</v>
      </c>
      <c r="B261" s="130">
        <v>1.0</v>
      </c>
      <c r="C261" s="43" t="s">
        <v>1239</v>
      </c>
      <c r="D261" s="96"/>
      <c r="E261" s="94" t="s">
        <v>1240</v>
      </c>
      <c r="F261" s="82"/>
      <c r="G261" s="123" t="s">
        <v>1238</v>
      </c>
      <c r="H261" s="45" t="s">
        <v>813</v>
      </c>
      <c r="I261" s="45"/>
      <c r="J261" s="48">
        <v>3576.0</v>
      </c>
      <c r="K261" s="47"/>
      <c r="L261" s="48">
        <f t="shared" si="30"/>
        <v>6436.8</v>
      </c>
      <c r="M261" s="116">
        <v>3456.0</v>
      </c>
      <c r="N261" s="116">
        <f t="shared" si="31"/>
        <v>6220.8</v>
      </c>
      <c r="O261" s="38" t="str">
        <f t="shared" si="3"/>
        <v/>
      </c>
      <c r="P261" s="3"/>
      <c r="Q261" s="3"/>
      <c r="R261" s="3"/>
      <c r="S261" s="3"/>
      <c r="T261" s="3"/>
      <c r="U261" s="3"/>
      <c r="V261" s="3"/>
      <c r="W261" s="3"/>
      <c r="X261" s="3"/>
      <c r="Y261" s="3"/>
      <c r="Z261" s="3"/>
    </row>
    <row r="262" ht="162.0" customHeight="1">
      <c r="A262" s="137">
        <v>246.0</v>
      </c>
      <c r="B262" s="130">
        <v>1.0</v>
      </c>
      <c r="C262" s="43" t="s">
        <v>1241</v>
      </c>
      <c r="D262" s="96"/>
      <c r="E262" s="94" t="s">
        <v>1242</v>
      </c>
      <c r="F262" s="82"/>
      <c r="G262" s="123" t="s">
        <v>708</v>
      </c>
      <c r="H262" s="45" t="s">
        <v>813</v>
      </c>
      <c r="I262" s="45"/>
      <c r="J262" s="48">
        <v>4722.0</v>
      </c>
      <c r="K262" s="47"/>
      <c r="L262" s="48">
        <f t="shared" si="30"/>
        <v>8499.6</v>
      </c>
      <c r="M262" s="138">
        <v>4722.0</v>
      </c>
      <c r="N262" s="116">
        <f t="shared" si="31"/>
        <v>8499.6</v>
      </c>
      <c r="O262" s="38" t="str">
        <f t="shared" si="3"/>
        <v/>
      </c>
      <c r="P262" s="139"/>
      <c r="Q262" s="139"/>
      <c r="R262" s="139"/>
      <c r="S262" s="139"/>
      <c r="T262" s="139"/>
      <c r="U262" s="139"/>
      <c r="V262" s="139"/>
      <c r="W262" s="139"/>
      <c r="X262" s="139"/>
      <c r="Y262" s="139"/>
      <c r="Z262" s="139"/>
    </row>
    <row r="263" ht="155.25" customHeight="1">
      <c r="A263" s="30">
        <v>247.0</v>
      </c>
      <c r="B263" s="130">
        <v>1.0</v>
      </c>
      <c r="C263" s="43" t="s">
        <v>1243</v>
      </c>
      <c r="D263" s="96"/>
      <c r="E263" s="94" t="s">
        <v>1244</v>
      </c>
      <c r="F263" s="82"/>
      <c r="G263" s="123" t="s">
        <v>708</v>
      </c>
      <c r="H263" s="45" t="s">
        <v>813</v>
      </c>
      <c r="I263" s="45"/>
      <c r="J263" s="48">
        <v>3798.0</v>
      </c>
      <c r="K263" s="47"/>
      <c r="L263" s="48">
        <f t="shared" si="30"/>
        <v>6836.4</v>
      </c>
      <c r="M263" s="138">
        <v>3798.0</v>
      </c>
      <c r="N263" s="116">
        <f t="shared" si="31"/>
        <v>6836.4</v>
      </c>
      <c r="O263" s="38" t="str">
        <f t="shared" si="3"/>
        <v/>
      </c>
      <c r="P263" s="139"/>
      <c r="Q263" s="139"/>
      <c r="R263" s="139"/>
      <c r="S263" s="139"/>
      <c r="T263" s="139"/>
      <c r="U263" s="139"/>
      <c r="V263" s="139"/>
      <c r="W263" s="139"/>
      <c r="X263" s="139"/>
      <c r="Y263" s="139"/>
      <c r="Z263" s="139"/>
    </row>
    <row r="264" ht="156.0" customHeight="1">
      <c r="A264" s="30">
        <v>248.0</v>
      </c>
      <c r="B264" s="130">
        <v>1.0</v>
      </c>
      <c r="C264" s="43" t="s">
        <v>1245</v>
      </c>
      <c r="D264" s="96"/>
      <c r="E264" s="94" t="s">
        <v>1246</v>
      </c>
      <c r="F264" s="82"/>
      <c r="G264" s="123" t="s">
        <v>708</v>
      </c>
      <c r="H264" s="45" t="s">
        <v>813</v>
      </c>
      <c r="I264" s="45"/>
      <c r="J264" s="48">
        <v>3174.0</v>
      </c>
      <c r="K264" s="47"/>
      <c r="L264" s="48">
        <f t="shared" si="30"/>
        <v>5713.2</v>
      </c>
      <c r="M264" s="138">
        <v>3174.0</v>
      </c>
      <c r="N264" s="116">
        <f t="shared" si="31"/>
        <v>5713.2</v>
      </c>
      <c r="O264" s="38" t="str">
        <f t="shared" si="3"/>
        <v/>
      </c>
      <c r="P264" s="139"/>
      <c r="Q264" s="139"/>
      <c r="R264" s="139"/>
      <c r="S264" s="139"/>
      <c r="T264" s="139"/>
      <c r="U264" s="139"/>
      <c r="V264" s="139"/>
      <c r="W264" s="139"/>
      <c r="X264" s="139"/>
      <c r="Y264" s="139"/>
      <c r="Z264" s="139"/>
    </row>
    <row r="265" ht="156.0" customHeight="1">
      <c r="A265" s="137">
        <v>249.0</v>
      </c>
      <c r="B265" s="130">
        <v>1.0</v>
      </c>
      <c r="C265" s="43" t="s">
        <v>1247</v>
      </c>
      <c r="D265" s="96"/>
      <c r="E265" s="94" t="s">
        <v>1248</v>
      </c>
      <c r="F265" s="82"/>
      <c r="G265" s="123" t="s">
        <v>708</v>
      </c>
      <c r="H265" s="45" t="s">
        <v>813</v>
      </c>
      <c r="I265" s="45"/>
      <c r="J265" s="48">
        <v>4104.0</v>
      </c>
      <c r="K265" s="47"/>
      <c r="L265" s="48">
        <f t="shared" si="30"/>
        <v>7387.2</v>
      </c>
      <c r="M265" s="138">
        <v>4104.0</v>
      </c>
      <c r="N265" s="116">
        <f t="shared" si="31"/>
        <v>7387.2</v>
      </c>
      <c r="O265" s="38" t="str">
        <f t="shared" si="3"/>
        <v/>
      </c>
      <c r="P265" s="139"/>
      <c r="Q265" s="139"/>
      <c r="R265" s="139"/>
      <c r="S265" s="139"/>
      <c r="T265" s="139"/>
      <c r="U265" s="139"/>
      <c r="V265" s="139"/>
      <c r="W265" s="139"/>
      <c r="X265" s="139"/>
      <c r="Y265" s="139"/>
      <c r="Z265" s="139"/>
    </row>
    <row r="266" ht="156.0" customHeight="1">
      <c r="A266" s="30">
        <v>250.0</v>
      </c>
      <c r="B266" s="130">
        <v>1.0</v>
      </c>
      <c r="C266" s="43" t="s">
        <v>1249</v>
      </c>
      <c r="D266" s="96"/>
      <c r="E266" s="94" t="s">
        <v>1250</v>
      </c>
      <c r="F266" s="82"/>
      <c r="G266" s="123" t="s">
        <v>1251</v>
      </c>
      <c r="H266" s="45" t="s">
        <v>813</v>
      </c>
      <c r="I266" s="45"/>
      <c r="J266" s="140">
        <v>4738.0</v>
      </c>
      <c r="K266" s="47"/>
      <c r="L266" s="48">
        <f t="shared" si="30"/>
        <v>8528.4</v>
      </c>
      <c r="M266" s="138">
        <v>4737.599999999999</v>
      </c>
      <c r="N266" s="116">
        <f t="shared" si="31"/>
        <v>8527.68</v>
      </c>
      <c r="O266" s="38" t="str">
        <f t="shared" si="3"/>
        <v/>
      </c>
      <c r="P266" s="139"/>
      <c r="Q266" s="139"/>
      <c r="R266" s="139"/>
      <c r="S266" s="139"/>
      <c r="T266" s="139"/>
      <c r="U266" s="139"/>
      <c r="V266" s="139"/>
      <c r="W266" s="139"/>
      <c r="X266" s="139"/>
      <c r="Y266" s="139"/>
      <c r="Z266" s="139"/>
    </row>
    <row r="267" ht="156.0" customHeight="1">
      <c r="A267" s="30">
        <v>251.0</v>
      </c>
      <c r="B267" s="130">
        <v>1.0</v>
      </c>
      <c r="C267" s="43" t="s">
        <v>1252</v>
      </c>
      <c r="D267" s="96"/>
      <c r="E267" s="94" t="s">
        <v>1253</v>
      </c>
      <c r="F267" s="82"/>
      <c r="G267" s="123" t="s">
        <v>708</v>
      </c>
      <c r="H267" s="45" t="s">
        <v>813</v>
      </c>
      <c r="I267" s="45"/>
      <c r="J267" s="48">
        <v>4799.0</v>
      </c>
      <c r="K267" s="47"/>
      <c r="L267" s="48">
        <f t="shared" si="30"/>
        <v>8638.2</v>
      </c>
      <c r="M267" s="138">
        <v>4798.8</v>
      </c>
      <c r="N267" s="116">
        <f t="shared" si="31"/>
        <v>8637.84</v>
      </c>
      <c r="O267" s="38" t="str">
        <f t="shared" si="3"/>
        <v/>
      </c>
      <c r="P267" s="139"/>
      <c r="Q267" s="139"/>
      <c r="R267" s="139"/>
      <c r="S267" s="139"/>
      <c r="T267" s="139"/>
      <c r="U267" s="139"/>
      <c r="V267" s="139"/>
      <c r="W267" s="139"/>
      <c r="X267" s="139"/>
      <c r="Y267" s="139"/>
      <c r="Z267" s="139"/>
    </row>
    <row r="268" ht="156.0" customHeight="1">
      <c r="A268" s="137">
        <v>252.0</v>
      </c>
      <c r="B268" s="130">
        <v>1.0</v>
      </c>
      <c r="C268" s="43" t="s">
        <v>1254</v>
      </c>
      <c r="D268" s="96"/>
      <c r="E268" s="94" t="s">
        <v>1255</v>
      </c>
      <c r="F268" s="82"/>
      <c r="G268" s="123" t="s">
        <v>708</v>
      </c>
      <c r="H268" s="45" t="s">
        <v>813</v>
      </c>
      <c r="I268" s="45"/>
      <c r="J268" s="48">
        <v>4792.0</v>
      </c>
      <c r="K268" s="47"/>
      <c r="L268" s="48">
        <f t="shared" si="30"/>
        <v>8625.6</v>
      </c>
      <c r="M268" s="138">
        <v>4792.2</v>
      </c>
      <c r="N268" s="116">
        <f t="shared" si="31"/>
        <v>8625.96</v>
      </c>
      <c r="O268" s="38" t="str">
        <f t="shared" si="3"/>
        <v/>
      </c>
      <c r="P268" s="139"/>
      <c r="Q268" s="139"/>
      <c r="R268" s="139"/>
      <c r="S268" s="139"/>
      <c r="T268" s="139"/>
      <c r="U268" s="139"/>
      <c r="V268" s="139"/>
      <c r="W268" s="139"/>
      <c r="X268" s="139"/>
      <c r="Y268" s="139"/>
      <c r="Z268" s="139"/>
    </row>
    <row r="269" ht="156.0" customHeight="1">
      <c r="A269" s="30">
        <v>253.0</v>
      </c>
      <c r="B269" s="130">
        <v>1.0</v>
      </c>
      <c r="C269" s="43" t="s">
        <v>1256</v>
      </c>
      <c r="D269" s="96"/>
      <c r="E269" s="94" t="s">
        <v>1257</v>
      </c>
      <c r="F269" s="82"/>
      <c r="G269" s="123" t="s">
        <v>1258</v>
      </c>
      <c r="H269" s="45" t="s">
        <v>856</v>
      </c>
      <c r="I269" s="45"/>
      <c r="J269" s="48" t="s">
        <v>857</v>
      </c>
      <c r="K269" s="47"/>
      <c r="L269" s="48" t="s">
        <v>856</v>
      </c>
      <c r="M269" s="141"/>
      <c r="N269" s="141"/>
      <c r="O269" s="38" t="str">
        <f t="shared" si="3"/>
        <v/>
      </c>
      <c r="P269" s="139"/>
      <c r="Q269" s="139"/>
      <c r="R269" s="139"/>
      <c r="S269" s="139"/>
      <c r="T269" s="139"/>
      <c r="U269" s="139"/>
      <c r="V269" s="139"/>
      <c r="W269" s="139"/>
      <c r="X269" s="139"/>
      <c r="Y269" s="139"/>
      <c r="Z269" s="139"/>
    </row>
    <row r="270" ht="156.0" customHeight="1">
      <c r="A270" s="30">
        <v>254.0</v>
      </c>
      <c r="B270" s="130">
        <v>1.0</v>
      </c>
      <c r="C270" s="43" t="s">
        <v>1259</v>
      </c>
      <c r="D270" s="96"/>
      <c r="E270" s="94" t="s">
        <v>1260</v>
      </c>
      <c r="F270" s="82"/>
      <c r="G270" s="123" t="s">
        <v>856</v>
      </c>
      <c r="H270" s="45" t="s">
        <v>856</v>
      </c>
      <c r="I270" s="45"/>
      <c r="J270" s="48" t="s">
        <v>857</v>
      </c>
      <c r="K270" s="47"/>
      <c r="L270" s="48" t="s">
        <v>856</v>
      </c>
      <c r="M270" s="141"/>
      <c r="N270" s="141"/>
      <c r="O270" s="38" t="str">
        <f t="shared" si="3"/>
        <v/>
      </c>
      <c r="P270" s="139"/>
      <c r="Q270" s="139"/>
      <c r="R270" s="139"/>
      <c r="S270" s="139"/>
      <c r="T270" s="139"/>
      <c r="U270" s="139"/>
      <c r="V270" s="139"/>
      <c r="W270" s="139"/>
      <c r="X270" s="139"/>
      <c r="Y270" s="139"/>
      <c r="Z270" s="139"/>
    </row>
    <row r="271" ht="156.0" customHeight="1">
      <c r="A271" s="137">
        <v>255.0</v>
      </c>
      <c r="B271" s="130">
        <v>1.0</v>
      </c>
      <c r="C271" s="43" t="s">
        <v>1261</v>
      </c>
      <c r="D271" s="96"/>
      <c r="E271" s="94" t="s">
        <v>1262</v>
      </c>
      <c r="F271" s="82"/>
      <c r="G271" s="123" t="s">
        <v>856</v>
      </c>
      <c r="H271" s="45" t="s">
        <v>856</v>
      </c>
      <c r="I271" s="45"/>
      <c r="J271" s="48" t="s">
        <v>857</v>
      </c>
      <c r="K271" s="47"/>
      <c r="L271" s="48" t="s">
        <v>856</v>
      </c>
      <c r="M271" s="141"/>
      <c r="N271" s="141"/>
      <c r="O271" s="38" t="str">
        <f t="shared" si="3"/>
        <v/>
      </c>
      <c r="P271" s="139"/>
      <c r="Q271" s="139"/>
      <c r="R271" s="139"/>
      <c r="S271" s="139"/>
      <c r="T271" s="139"/>
      <c r="U271" s="139"/>
      <c r="V271" s="139"/>
      <c r="W271" s="139"/>
      <c r="X271" s="139"/>
      <c r="Y271" s="139"/>
      <c r="Z271" s="139"/>
    </row>
    <row r="272" ht="156.0" customHeight="1">
      <c r="A272" s="30">
        <v>256.0</v>
      </c>
      <c r="B272" s="130">
        <v>1.0</v>
      </c>
      <c r="C272" s="43" t="s">
        <v>1263</v>
      </c>
      <c r="D272" s="96"/>
      <c r="E272" s="94" t="s">
        <v>1264</v>
      </c>
      <c r="F272" s="82"/>
      <c r="G272" s="123" t="s">
        <v>708</v>
      </c>
      <c r="H272" s="45" t="s">
        <v>813</v>
      </c>
      <c r="I272" s="45"/>
      <c r="J272" s="48">
        <v>3348.0</v>
      </c>
      <c r="K272" s="47"/>
      <c r="L272" s="48">
        <f t="shared" ref="L272:L280" si="32">J272*1.8</f>
        <v>6026.4</v>
      </c>
      <c r="M272" s="138">
        <v>3348.0</v>
      </c>
      <c r="N272" s="116">
        <f t="shared" ref="N272:N276" si="33">M272*1.8</f>
        <v>6026.4</v>
      </c>
      <c r="O272" s="38" t="str">
        <f t="shared" si="3"/>
        <v/>
      </c>
      <c r="P272" s="139"/>
      <c r="Q272" s="139"/>
      <c r="R272" s="139"/>
      <c r="S272" s="139"/>
      <c r="T272" s="139"/>
      <c r="U272" s="139"/>
      <c r="V272" s="139"/>
      <c r="W272" s="139"/>
      <c r="X272" s="139"/>
      <c r="Y272" s="139"/>
      <c r="Z272" s="139"/>
    </row>
    <row r="273" ht="156.0" customHeight="1">
      <c r="A273" s="30">
        <v>257.0</v>
      </c>
      <c r="B273" s="130">
        <v>1.0</v>
      </c>
      <c r="C273" s="43" t="s">
        <v>1265</v>
      </c>
      <c r="D273" s="96"/>
      <c r="E273" s="94" t="s">
        <v>1266</v>
      </c>
      <c r="F273" s="82"/>
      <c r="G273" s="123" t="s">
        <v>708</v>
      </c>
      <c r="H273" s="45" t="s">
        <v>813</v>
      </c>
      <c r="I273" s="45"/>
      <c r="J273" s="48">
        <v>2997.0</v>
      </c>
      <c r="K273" s="47"/>
      <c r="L273" s="48">
        <f t="shared" si="32"/>
        <v>5394.6</v>
      </c>
      <c r="M273" s="138">
        <v>2997.0</v>
      </c>
      <c r="N273" s="116">
        <f t="shared" si="33"/>
        <v>5394.6</v>
      </c>
      <c r="O273" s="38" t="str">
        <f t="shared" si="3"/>
        <v/>
      </c>
      <c r="P273" s="139"/>
      <c r="Q273" s="139"/>
      <c r="R273" s="139"/>
      <c r="S273" s="139"/>
      <c r="T273" s="139"/>
      <c r="U273" s="139"/>
      <c r="V273" s="139"/>
      <c r="W273" s="139"/>
      <c r="X273" s="139"/>
      <c r="Y273" s="139"/>
      <c r="Z273" s="139"/>
    </row>
    <row r="274" ht="156.0" customHeight="1">
      <c r="A274" s="137">
        <v>258.0</v>
      </c>
      <c r="B274" s="130">
        <v>1.0</v>
      </c>
      <c r="C274" s="43" t="s">
        <v>1267</v>
      </c>
      <c r="D274" s="96"/>
      <c r="E274" s="94" t="s">
        <v>1268</v>
      </c>
      <c r="F274" s="82"/>
      <c r="G274" s="123" t="s">
        <v>708</v>
      </c>
      <c r="H274" s="45" t="s">
        <v>813</v>
      </c>
      <c r="I274" s="45"/>
      <c r="J274" s="48">
        <v>2814.0</v>
      </c>
      <c r="K274" s="47"/>
      <c r="L274" s="48">
        <f t="shared" si="32"/>
        <v>5065.2</v>
      </c>
      <c r="M274" s="138">
        <v>2814.0</v>
      </c>
      <c r="N274" s="116">
        <f t="shared" si="33"/>
        <v>5065.2</v>
      </c>
      <c r="O274" s="38" t="str">
        <f t="shared" si="3"/>
        <v/>
      </c>
      <c r="P274" s="139"/>
      <c r="Q274" s="139"/>
      <c r="R274" s="139"/>
      <c r="S274" s="139"/>
      <c r="T274" s="139"/>
      <c r="U274" s="139"/>
      <c r="V274" s="139"/>
      <c r="W274" s="139"/>
      <c r="X274" s="139"/>
      <c r="Y274" s="139"/>
      <c r="Z274" s="139"/>
    </row>
    <row r="275" ht="156.0" customHeight="1">
      <c r="A275" s="30">
        <v>259.0</v>
      </c>
      <c r="B275" s="130">
        <v>1.0</v>
      </c>
      <c r="C275" s="43" t="s">
        <v>1269</v>
      </c>
      <c r="D275" s="43"/>
      <c r="E275" s="94" t="s">
        <v>1270</v>
      </c>
      <c r="F275" s="82"/>
      <c r="G275" s="123" t="s">
        <v>708</v>
      </c>
      <c r="H275" s="45" t="s">
        <v>813</v>
      </c>
      <c r="I275" s="45"/>
      <c r="J275" s="48">
        <v>3444.0</v>
      </c>
      <c r="K275" s="47"/>
      <c r="L275" s="48">
        <f t="shared" si="32"/>
        <v>6199.2</v>
      </c>
      <c r="M275" s="138">
        <v>3444.0</v>
      </c>
      <c r="N275" s="116">
        <f t="shared" si="33"/>
        <v>6199.2</v>
      </c>
      <c r="O275" s="38" t="str">
        <f t="shared" si="3"/>
        <v/>
      </c>
      <c r="P275" s="139"/>
      <c r="Q275" s="139"/>
      <c r="R275" s="139"/>
      <c r="S275" s="139"/>
      <c r="T275" s="139"/>
      <c r="U275" s="139"/>
      <c r="V275" s="139"/>
      <c r="W275" s="139"/>
      <c r="X275" s="139"/>
      <c r="Y275" s="139"/>
      <c r="Z275" s="139"/>
    </row>
    <row r="276" ht="156.0" customHeight="1">
      <c r="A276" s="30">
        <v>260.0</v>
      </c>
      <c r="B276" s="130">
        <v>1.0</v>
      </c>
      <c r="C276" s="43" t="s">
        <v>1271</v>
      </c>
      <c r="D276" s="43"/>
      <c r="E276" s="94" t="s">
        <v>1272</v>
      </c>
      <c r="F276" s="82"/>
      <c r="G276" s="123" t="s">
        <v>708</v>
      </c>
      <c r="H276" s="45" t="s">
        <v>813</v>
      </c>
      <c r="I276" s="45"/>
      <c r="J276" s="48">
        <v>3132.0</v>
      </c>
      <c r="K276" s="47"/>
      <c r="L276" s="48">
        <f t="shared" si="32"/>
        <v>5637.6</v>
      </c>
      <c r="M276" s="138">
        <v>3132.0</v>
      </c>
      <c r="N276" s="116">
        <f t="shared" si="33"/>
        <v>5637.6</v>
      </c>
      <c r="O276" s="38" t="str">
        <f t="shared" si="3"/>
        <v/>
      </c>
      <c r="P276" s="139"/>
      <c r="Q276" s="139"/>
      <c r="R276" s="139"/>
      <c r="S276" s="139"/>
      <c r="T276" s="139"/>
      <c r="U276" s="139"/>
      <c r="V276" s="139"/>
      <c r="W276" s="139"/>
      <c r="X276" s="139"/>
      <c r="Y276" s="139"/>
      <c r="Z276" s="139"/>
    </row>
    <row r="277" ht="156.0" customHeight="1">
      <c r="A277" s="137">
        <v>261.0</v>
      </c>
      <c r="B277" s="130">
        <v>1.0</v>
      </c>
      <c r="C277" s="43" t="s">
        <v>1273</v>
      </c>
      <c r="D277" s="43"/>
      <c r="E277" s="94" t="s">
        <v>1274</v>
      </c>
      <c r="F277" s="82"/>
      <c r="G277" s="123" t="s">
        <v>708</v>
      </c>
      <c r="H277" s="124" t="s">
        <v>813</v>
      </c>
      <c r="I277" s="45"/>
      <c r="J277" s="48">
        <v>6575.0</v>
      </c>
      <c r="K277" s="47"/>
      <c r="L277" s="48">
        <f t="shared" si="32"/>
        <v>11835</v>
      </c>
      <c r="M277" s="141"/>
      <c r="N277" s="141"/>
      <c r="O277" s="38" t="str">
        <f t="shared" si="3"/>
        <v/>
      </c>
      <c r="P277" s="139"/>
      <c r="Q277" s="139"/>
      <c r="R277" s="139"/>
      <c r="S277" s="139"/>
      <c r="T277" s="139"/>
      <c r="U277" s="139"/>
      <c r="V277" s="139"/>
      <c r="W277" s="139"/>
      <c r="X277" s="139"/>
      <c r="Y277" s="139"/>
      <c r="Z277" s="139"/>
    </row>
    <row r="278" ht="156.0" customHeight="1">
      <c r="A278" s="30">
        <v>262.0</v>
      </c>
      <c r="B278" s="130">
        <v>1.0</v>
      </c>
      <c r="C278" s="43" t="s">
        <v>1275</v>
      </c>
      <c r="D278" s="43"/>
      <c r="E278" s="94" t="s">
        <v>1276</v>
      </c>
      <c r="F278" s="82"/>
      <c r="G278" s="123" t="s">
        <v>708</v>
      </c>
      <c r="H278" s="124" t="s">
        <v>813</v>
      </c>
      <c r="I278" s="45"/>
      <c r="J278" s="48">
        <v>6170.0</v>
      </c>
      <c r="K278" s="47"/>
      <c r="L278" s="48">
        <f t="shared" si="32"/>
        <v>11106</v>
      </c>
      <c r="M278" s="141"/>
      <c r="N278" s="141"/>
      <c r="O278" s="38" t="str">
        <f t="shared" si="3"/>
        <v/>
      </c>
      <c r="P278" s="139"/>
      <c r="Q278" s="139"/>
      <c r="R278" s="139"/>
      <c r="S278" s="139"/>
      <c r="T278" s="139"/>
      <c r="U278" s="139"/>
      <c r="V278" s="139"/>
      <c r="W278" s="139"/>
      <c r="X278" s="139"/>
      <c r="Y278" s="139"/>
      <c r="Z278" s="139"/>
    </row>
    <row r="279" ht="156.0" customHeight="1">
      <c r="A279" s="30">
        <v>263.0</v>
      </c>
      <c r="B279" s="130">
        <v>1.0</v>
      </c>
      <c r="C279" s="43" t="s">
        <v>1277</v>
      </c>
      <c r="D279" s="43"/>
      <c r="E279" s="94" t="s">
        <v>1278</v>
      </c>
      <c r="F279" s="82"/>
      <c r="G279" s="123" t="s">
        <v>708</v>
      </c>
      <c r="H279" s="124" t="s">
        <v>813</v>
      </c>
      <c r="I279" s="45"/>
      <c r="J279" s="48">
        <v>6216.0</v>
      </c>
      <c r="K279" s="47"/>
      <c r="L279" s="48">
        <f t="shared" si="32"/>
        <v>11188.8</v>
      </c>
      <c r="M279" s="141"/>
      <c r="N279" s="141"/>
      <c r="O279" s="38" t="str">
        <f t="shared" si="3"/>
        <v/>
      </c>
      <c r="P279" s="139"/>
      <c r="Q279" s="139"/>
      <c r="R279" s="139"/>
      <c r="S279" s="139"/>
      <c r="T279" s="139"/>
      <c r="U279" s="139"/>
      <c r="V279" s="139"/>
      <c r="W279" s="139"/>
      <c r="X279" s="139"/>
      <c r="Y279" s="139"/>
      <c r="Z279" s="139"/>
    </row>
    <row r="280" ht="156.0" customHeight="1">
      <c r="A280" s="137">
        <v>264.0</v>
      </c>
      <c r="B280" s="130">
        <v>1.0</v>
      </c>
      <c r="C280" s="43" t="s">
        <v>1279</v>
      </c>
      <c r="D280" s="43"/>
      <c r="E280" s="94" t="s">
        <v>1280</v>
      </c>
      <c r="F280" s="82"/>
      <c r="G280" s="123" t="s">
        <v>708</v>
      </c>
      <c r="H280" s="124" t="s">
        <v>813</v>
      </c>
      <c r="I280" s="45"/>
      <c r="J280" s="48">
        <v>5826.0</v>
      </c>
      <c r="K280" s="47"/>
      <c r="L280" s="48">
        <f t="shared" si="32"/>
        <v>10486.8</v>
      </c>
      <c r="M280" s="141"/>
      <c r="N280" s="141"/>
      <c r="O280" s="38" t="str">
        <f t="shared" si="3"/>
        <v/>
      </c>
      <c r="P280" s="139"/>
      <c r="Q280" s="139"/>
      <c r="R280" s="139"/>
      <c r="S280" s="139"/>
      <c r="T280" s="139"/>
      <c r="U280" s="139"/>
      <c r="V280" s="139"/>
      <c r="W280" s="139"/>
      <c r="X280" s="139"/>
      <c r="Y280" s="139"/>
      <c r="Z280" s="139"/>
    </row>
    <row r="281" ht="156.0" customHeight="1">
      <c r="A281" s="30">
        <v>265.0</v>
      </c>
      <c r="B281" s="130">
        <v>1.0</v>
      </c>
      <c r="C281" s="43" t="s">
        <v>1281</v>
      </c>
      <c r="D281" s="43"/>
      <c r="E281" s="94" t="s">
        <v>1282</v>
      </c>
      <c r="F281" s="82"/>
      <c r="G281" s="123" t="s">
        <v>856</v>
      </c>
      <c r="H281" s="124" t="s">
        <v>856</v>
      </c>
      <c r="I281" s="45"/>
      <c r="J281" s="48" t="s">
        <v>857</v>
      </c>
      <c r="K281" s="47"/>
      <c r="L281" s="48" t="s">
        <v>856</v>
      </c>
      <c r="M281" s="141"/>
      <c r="N281" s="141"/>
      <c r="O281" s="38" t="str">
        <f t="shared" si="3"/>
        <v/>
      </c>
      <c r="P281" s="139"/>
      <c r="Q281" s="139"/>
      <c r="R281" s="139"/>
      <c r="S281" s="139"/>
      <c r="T281" s="139"/>
      <c r="U281" s="139"/>
      <c r="V281" s="139"/>
      <c r="W281" s="139"/>
      <c r="X281" s="139"/>
      <c r="Y281" s="139"/>
      <c r="Z281" s="139"/>
    </row>
    <row r="282" ht="156.0" customHeight="1">
      <c r="A282" s="30">
        <v>266.0</v>
      </c>
      <c r="B282" s="130">
        <v>1.0</v>
      </c>
      <c r="C282" s="43" t="s">
        <v>1283</v>
      </c>
      <c r="D282" s="43"/>
      <c r="E282" s="94" t="s">
        <v>1284</v>
      </c>
      <c r="F282" s="82"/>
      <c r="G282" s="123" t="s">
        <v>708</v>
      </c>
      <c r="H282" s="124" t="s">
        <v>813</v>
      </c>
      <c r="I282" s="45"/>
      <c r="J282" s="48">
        <v>3630.0</v>
      </c>
      <c r="K282" s="47"/>
      <c r="L282" s="48">
        <f t="shared" ref="L282:L289" si="34">J282*1.8</f>
        <v>6534</v>
      </c>
      <c r="M282" s="141"/>
      <c r="N282" s="141"/>
      <c r="O282" s="38" t="str">
        <f t="shared" si="3"/>
        <v/>
      </c>
      <c r="P282" s="139"/>
      <c r="Q282" s="139"/>
      <c r="R282" s="139"/>
      <c r="S282" s="139"/>
      <c r="T282" s="139"/>
      <c r="U282" s="139"/>
      <c r="V282" s="139"/>
      <c r="W282" s="139"/>
      <c r="X282" s="139"/>
      <c r="Y282" s="139"/>
      <c r="Z282" s="139"/>
    </row>
    <row r="283" ht="156.0" customHeight="1">
      <c r="A283" s="137">
        <v>267.0</v>
      </c>
      <c r="B283" s="130">
        <v>1.0</v>
      </c>
      <c r="C283" s="43" t="s">
        <v>1285</v>
      </c>
      <c r="D283" s="43"/>
      <c r="E283" s="94" t="s">
        <v>1286</v>
      </c>
      <c r="F283" s="82"/>
      <c r="G283" s="123" t="s">
        <v>708</v>
      </c>
      <c r="H283" s="124" t="s">
        <v>813</v>
      </c>
      <c r="I283" s="45"/>
      <c r="J283" s="48">
        <v>3516.0</v>
      </c>
      <c r="K283" s="47"/>
      <c r="L283" s="48">
        <f t="shared" si="34"/>
        <v>6328.8</v>
      </c>
      <c r="M283" s="141"/>
      <c r="N283" s="141"/>
      <c r="O283" s="38" t="str">
        <f t="shared" si="3"/>
        <v/>
      </c>
      <c r="P283" s="139"/>
      <c r="Q283" s="139"/>
      <c r="R283" s="139"/>
      <c r="S283" s="139"/>
      <c r="T283" s="139"/>
      <c r="U283" s="139"/>
      <c r="V283" s="139"/>
      <c r="W283" s="139"/>
      <c r="X283" s="139"/>
      <c r="Y283" s="139"/>
      <c r="Z283" s="139"/>
    </row>
    <row r="284" ht="156.0" customHeight="1">
      <c r="A284" s="30">
        <v>268.0</v>
      </c>
      <c r="B284" s="130">
        <v>1.0</v>
      </c>
      <c r="C284" s="43" t="s">
        <v>1287</v>
      </c>
      <c r="D284" s="43"/>
      <c r="E284" s="94" t="s">
        <v>1288</v>
      </c>
      <c r="F284" s="82"/>
      <c r="G284" s="123" t="s">
        <v>708</v>
      </c>
      <c r="H284" s="124" t="s">
        <v>813</v>
      </c>
      <c r="I284" s="45"/>
      <c r="J284" s="48">
        <v>4032.0</v>
      </c>
      <c r="K284" s="47"/>
      <c r="L284" s="48">
        <f t="shared" si="34"/>
        <v>7257.6</v>
      </c>
      <c r="M284" s="141"/>
      <c r="N284" s="141"/>
      <c r="O284" s="38" t="str">
        <f t="shared" si="3"/>
        <v/>
      </c>
      <c r="P284" s="139"/>
      <c r="Q284" s="139"/>
      <c r="R284" s="139"/>
      <c r="S284" s="139"/>
      <c r="T284" s="139"/>
      <c r="U284" s="139"/>
      <c r="V284" s="139"/>
      <c r="W284" s="139"/>
      <c r="X284" s="139"/>
      <c r="Y284" s="139"/>
      <c r="Z284" s="139"/>
    </row>
    <row r="285" ht="156.0" customHeight="1">
      <c r="A285" s="30">
        <v>269.0</v>
      </c>
      <c r="B285" s="130">
        <v>1.0</v>
      </c>
      <c r="C285" s="43" t="s">
        <v>1289</v>
      </c>
      <c r="D285" s="43"/>
      <c r="E285" s="94" t="s">
        <v>1290</v>
      </c>
      <c r="F285" s="82"/>
      <c r="G285" s="123" t="s">
        <v>708</v>
      </c>
      <c r="H285" s="124" t="s">
        <v>813</v>
      </c>
      <c r="I285" s="45"/>
      <c r="J285" s="48">
        <v>3918.0</v>
      </c>
      <c r="K285" s="47"/>
      <c r="L285" s="48">
        <f t="shared" si="34"/>
        <v>7052.4</v>
      </c>
      <c r="M285" s="141"/>
      <c r="N285" s="141"/>
      <c r="O285" s="38" t="str">
        <f t="shared" si="3"/>
        <v/>
      </c>
      <c r="P285" s="139"/>
      <c r="Q285" s="139"/>
      <c r="R285" s="139"/>
      <c r="S285" s="139"/>
      <c r="T285" s="139"/>
      <c r="U285" s="139"/>
      <c r="V285" s="139"/>
      <c r="W285" s="139"/>
      <c r="X285" s="139"/>
      <c r="Y285" s="139"/>
      <c r="Z285" s="139"/>
    </row>
    <row r="286" ht="156.0" customHeight="1">
      <c r="A286" s="137">
        <v>270.0</v>
      </c>
      <c r="B286" s="130">
        <v>1.0</v>
      </c>
      <c r="C286" s="43" t="s">
        <v>1291</v>
      </c>
      <c r="D286" s="43"/>
      <c r="E286" s="94" t="s">
        <v>1292</v>
      </c>
      <c r="F286" s="82"/>
      <c r="G286" s="123" t="s">
        <v>708</v>
      </c>
      <c r="H286" s="124" t="s">
        <v>813</v>
      </c>
      <c r="I286" s="45"/>
      <c r="J286" s="48">
        <v>3234.0</v>
      </c>
      <c r="K286" s="47"/>
      <c r="L286" s="48">
        <f t="shared" si="34"/>
        <v>5821.2</v>
      </c>
      <c r="M286" s="141"/>
      <c r="N286" s="141"/>
      <c r="O286" s="38" t="str">
        <f t="shared" si="3"/>
        <v/>
      </c>
      <c r="P286" s="139"/>
      <c r="Q286" s="139"/>
      <c r="R286" s="139"/>
      <c r="S286" s="139"/>
      <c r="T286" s="139"/>
      <c r="U286" s="139"/>
      <c r="V286" s="139"/>
      <c r="W286" s="139"/>
      <c r="X286" s="139"/>
      <c r="Y286" s="139"/>
      <c r="Z286" s="139"/>
    </row>
    <row r="287" ht="156.0" customHeight="1">
      <c r="A287" s="30">
        <v>271.0</v>
      </c>
      <c r="B287" s="130">
        <v>1.0</v>
      </c>
      <c r="C287" s="43" t="s">
        <v>1293</v>
      </c>
      <c r="D287" s="43"/>
      <c r="E287" s="94" t="s">
        <v>1294</v>
      </c>
      <c r="F287" s="82"/>
      <c r="G287" s="123" t="s">
        <v>708</v>
      </c>
      <c r="H287" s="124" t="s">
        <v>813</v>
      </c>
      <c r="I287" s="45"/>
      <c r="J287" s="48">
        <v>3036.0</v>
      </c>
      <c r="K287" s="47"/>
      <c r="L287" s="48">
        <f t="shared" si="34"/>
        <v>5464.8</v>
      </c>
      <c r="M287" s="141"/>
      <c r="N287" s="141"/>
      <c r="O287" s="38" t="str">
        <f t="shared" si="3"/>
        <v/>
      </c>
      <c r="P287" s="139"/>
      <c r="Q287" s="139"/>
      <c r="R287" s="139"/>
      <c r="S287" s="139"/>
      <c r="T287" s="139"/>
      <c r="U287" s="139"/>
      <c r="V287" s="139"/>
      <c r="W287" s="139"/>
      <c r="X287" s="139"/>
      <c r="Y287" s="139"/>
      <c r="Z287" s="139"/>
    </row>
    <row r="288" ht="156.0" customHeight="1">
      <c r="A288" s="30">
        <v>272.0</v>
      </c>
      <c r="B288" s="130">
        <v>1.0</v>
      </c>
      <c r="C288" s="43" t="s">
        <v>1295</v>
      </c>
      <c r="D288" s="43"/>
      <c r="E288" s="94" t="s">
        <v>1296</v>
      </c>
      <c r="F288" s="82"/>
      <c r="G288" s="123" t="s">
        <v>708</v>
      </c>
      <c r="H288" s="124" t="s">
        <v>813</v>
      </c>
      <c r="I288" s="45"/>
      <c r="J288" s="48">
        <v>3348.0</v>
      </c>
      <c r="K288" s="47"/>
      <c r="L288" s="48">
        <f t="shared" si="34"/>
        <v>6026.4</v>
      </c>
      <c r="M288" s="141"/>
      <c r="N288" s="141"/>
      <c r="O288" s="38" t="str">
        <f t="shared" si="3"/>
        <v/>
      </c>
      <c r="P288" s="139"/>
      <c r="Q288" s="139"/>
      <c r="R288" s="139"/>
      <c r="S288" s="139"/>
      <c r="T288" s="139"/>
      <c r="U288" s="139"/>
      <c r="V288" s="139"/>
      <c r="W288" s="139"/>
      <c r="X288" s="139"/>
      <c r="Y288" s="139"/>
      <c r="Z288" s="139"/>
    </row>
    <row r="289" ht="156.0" customHeight="1">
      <c r="A289" s="137">
        <v>273.0</v>
      </c>
      <c r="B289" s="130">
        <v>1.0</v>
      </c>
      <c r="C289" s="43" t="s">
        <v>1297</v>
      </c>
      <c r="D289" s="43"/>
      <c r="E289" s="94" t="s">
        <v>1298</v>
      </c>
      <c r="F289" s="82"/>
      <c r="G289" s="123" t="s">
        <v>708</v>
      </c>
      <c r="H289" s="124" t="s">
        <v>813</v>
      </c>
      <c r="I289" s="45"/>
      <c r="J289" s="48">
        <v>3270.0</v>
      </c>
      <c r="K289" s="47"/>
      <c r="L289" s="48">
        <f t="shared" si="34"/>
        <v>5886</v>
      </c>
      <c r="M289" s="141"/>
      <c r="N289" s="141"/>
      <c r="O289" s="38" t="str">
        <f t="shared" si="3"/>
        <v/>
      </c>
      <c r="P289" s="139"/>
      <c r="Q289" s="139"/>
      <c r="R289" s="139"/>
      <c r="S289" s="139"/>
      <c r="T289" s="139"/>
      <c r="U289" s="139"/>
      <c r="V289" s="139"/>
      <c r="W289" s="139"/>
      <c r="X289" s="139"/>
      <c r="Y289" s="139"/>
      <c r="Z289" s="139"/>
    </row>
    <row r="290" ht="156.0" customHeight="1">
      <c r="A290" s="30">
        <v>274.0</v>
      </c>
      <c r="B290" s="130">
        <v>1.0</v>
      </c>
      <c r="C290" s="43" t="s">
        <v>1299</v>
      </c>
      <c r="D290" s="43"/>
      <c r="E290" s="94" t="s">
        <v>1300</v>
      </c>
      <c r="F290" s="82"/>
      <c r="G290" s="123" t="s">
        <v>856</v>
      </c>
      <c r="H290" s="124" t="s">
        <v>856</v>
      </c>
      <c r="I290" s="45">
        <v>7820.0</v>
      </c>
      <c r="J290" s="48" t="s">
        <v>857</v>
      </c>
      <c r="K290" s="47"/>
      <c r="L290" s="48" t="s">
        <v>856</v>
      </c>
      <c r="M290" s="141"/>
      <c r="N290" s="141"/>
      <c r="O290" s="38" t="str">
        <f t="shared" si="3"/>
        <v/>
      </c>
      <c r="P290" s="139"/>
      <c r="Q290" s="139"/>
      <c r="R290" s="139"/>
      <c r="S290" s="139"/>
      <c r="T290" s="139"/>
      <c r="U290" s="139"/>
      <c r="V290" s="139"/>
      <c r="W290" s="139"/>
      <c r="X290" s="139"/>
      <c r="Y290" s="139"/>
      <c r="Z290" s="139"/>
    </row>
    <row r="291" ht="156.0" customHeight="1">
      <c r="A291" s="30">
        <v>275.0</v>
      </c>
      <c r="B291" s="130">
        <v>1.0</v>
      </c>
      <c r="C291" s="43" t="s">
        <v>1301</v>
      </c>
      <c r="D291" s="43"/>
      <c r="E291" s="94" t="s">
        <v>1302</v>
      </c>
      <c r="F291" s="82"/>
      <c r="G291" s="123" t="s">
        <v>856</v>
      </c>
      <c r="H291" s="124" t="s">
        <v>856</v>
      </c>
      <c r="I291" s="45">
        <v>7230.0</v>
      </c>
      <c r="J291" s="48" t="s">
        <v>857</v>
      </c>
      <c r="K291" s="47"/>
      <c r="L291" s="48" t="s">
        <v>856</v>
      </c>
      <c r="M291" s="141"/>
      <c r="N291" s="141"/>
      <c r="O291" s="38" t="str">
        <f t="shared" si="3"/>
        <v/>
      </c>
      <c r="P291" s="139"/>
      <c r="Q291" s="139"/>
      <c r="R291" s="139"/>
      <c r="S291" s="139"/>
      <c r="T291" s="139"/>
      <c r="U291" s="139"/>
      <c r="V291" s="139"/>
      <c r="W291" s="139"/>
      <c r="X291" s="139"/>
      <c r="Y291" s="139"/>
      <c r="Z291" s="139"/>
    </row>
    <row r="292" ht="156.0" customHeight="1">
      <c r="A292" s="137">
        <v>276.0</v>
      </c>
      <c r="B292" s="130">
        <v>1.0</v>
      </c>
      <c r="C292" s="43" t="s">
        <v>1303</v>
      </c>
      <c r="D292" s="43"/>
      <c r="E292" s="94" t="s">
        <v>1304</v>
      </c>
      <c r="F292" s="82"/>
      <c r="G292" s="123" t="s">
        <v>856</v>
      </c>
      <c r="H292" s="124" t="s">
        <v>856</v>
      </c>
      <c r="I292" s="45">
        <v>6460.0</v>
      </c>
      <c r="J292" s="48" t="s">
        <v>857</v>
      </c>
      <c r="K292" s="47"/>
      <c r="L292" s="48" t="s">
        <v>856</v>
      </c>
      <c r="M292" s="141"/>
      <c r="N292" s="141"/>
      <c r="O292" s="38" t="str">
        <f t="shared" si="3"/>
        <v/>
      </c>
      <c r="P292" s="139"/>
      <c r="Q292" s="139"/>
      <c r="R292" s="139"/>
      <c r="S292" s="139"/>
      <c r="T292" s="139"/>
      <c r="U292" s="139"/>
      <c r="V292" s="139"/>
      <c r="W292" s="139"/>
      <c r="X292" s="139"/>
      <c r="Y292" s="139"/>
      <c r="Z292" s="139"/>
    </row>
    <row r="293" ht="156.0" customHeight="1">
      <c r="A293" s="30">
        <v>277.0</v>
      </c>
      <c r="B293" s="130">
        <v>1.0</v>
      </c>
      <c r="C293" s="43" t="s">
        <v>1305</v>
      </c>
      <c r="D293" s="43"/>
      <c r="E293" s="94" t="s">
        <v>1306</v>
      </c>
      <c r="F293" s="82"/>
      <c r="G293" s="123" t="s">
        <v>856</v>
      </c>
      <c r="H293" s="124" t="s">
        <v>856</v>
      </c>
      <c r="I293" s="45">
        <v>7960.0</v>
      </c>
      <c r="J293" s="48" t="s">
        <v>857</v>
      </c>
      <c r="K293" s="47"/>
      <c r="L293" s="48" t="s">
        <v>856</v>
      </c>
      <c r="M293" s="141"/>
      <c r="N293" s="141"/>
      <c r="O293" s="38" t="str">
        <f t="shared" si="3"/>
        <v/>
      </c>
      <c r="P293" s="139"/>
      <c r="Q293" s="139"/>
      <c r="R293" s="139"/>
      <c r="S293" s="139"/>
      <c r="T293" s="139"/>
      <c r="U293" s="139"/>
      <c r="V293" s="139"/>
      <c r="W293" s="139"/>
      <c r="X293" s="139"/>
      <c r="Y293" s="139"/>
      <c r="Z293" s="139"/>
    </row>
    <row r="294" ht="156.0" customHeight="1">
      <c r="A294" s="30">
        <v>278.0</v>
      </c>
      <c r="B294" s="130">
        <v>1.0</v>
      </c>
      <c r="C294" s="43" t="s">
        <v>1307</v>
      </c>
      <c r="D294" s="43"/>
      <c r="E294" s="94" t="s">
        <v>1308</v>
      </c>
      <c r="F294" s="82"/>
      <c r="G294" s="123" t="s">
        <v>856</v>
      </c>
      <c r="H294" s="124" t="s">
        <v>856</v>
      </c>
      <c r="I294" s="45">
        <v>7960.0</v>
      </c>
      <c r="J294" s="48" t="s">
        <v>857</v>
      </c>
      <c r="K294" s="47"/>
      <c r="L294" s="48" t="s">
        <v>856</v>
      </c>
      <c r="M294" s="141"/>
      <c r="N294" s="141"/>
      <c r="O294" s="38" t="str">
        <f t="shared" si="3"/>
        <v/>
      </c>
      <c r="P294" s="139"/>
      <c r="Q294" s="139"/>
      <c r="R294" s="139"/>
      <c r="S294" s="139"/>
      <c r="T294" s="139"/>
      <c r="U294" s="139"/>
      <c r="V294" s="139"/>
      <c r="W294" s="139"/>
      <c r="X294" s="139"/>
      <c r="Y294" s="139"/>
      <c r="Z294" s="139"/>
    </row>
    <row r="295" ht="156.0" customHeight="1">
      <c r="A295" s="137">
        <v>279.0</v>
      </c>
      <c r="B295" s="130">
        <v>1.0</v>
      </c>
      <c r="C295" s="43" t="s">
        <v>1309</v>
      </c>
      <c r="D295" s="43"/>
      <c r="E295" s="94" t="s">
        <v>1310</v>
      </c>
      <c r="F295" s="82"/>
      <c r="G295" s="123" t="s">
        <v>856</v>
      </c>
      <c r="H295" s="124" t="s">
        <v>856</v>
      </c>
      <c r="I295" s="45">
        <v>7960.0</v>
      </c>
      <c r="J295" s="48" t="s">
        <v>857</v>
      </c>
      <c r="K295" s="47"/>
      <c r="L295" s="48" t="s">
        <v>856</v>
      </c>
      <c r="M295" s="141"/>
      <c r="N295" s="141"/>
      <c r="O295" s="38" t="str">
        <f t="shared" si="3"/>
        <v/>
      </c>
      <c r="P295" s="139"/>
      <c r="Q295" s="139"/>
      <c r="R295" s="139"/>
      <c r="S295" s="139"/>
      <c r="T295" s="139"/>
      <c r="U295" s="139"/>
      <c r="V295" s="139"/>
      <c r="W295" s="139"/>
      <c r="X295" s="139"/>
      <c r="Y295" s="139"/>
      <c r="Z295" s="139"/>
    </row>
    <row r="296" ht="224.25" customHeight="1">
      <c r="A296" s="30">
        <v>280.0</v>
      </c>
      <c r="B296" s="130">
        <v>1.0</v>
      </c>
      <c r="C296" s="43" t="s">
        <v>1311</v>
      </c>
      <c r="D296" s="43"/>
      <c r="E296" s="94" t="s">
        <v>1312</v>
      </c>
      <c r="F296" s="82"/>
      <c r="G296" s="123" t="s">
        <v>708</v>
      </c>
      <c r="H296" s="45" t="s">
        <v>813</v>
      </c>
      <c r="I296" s="45">
        <v>8190.0</v>
      </c>
      <c r="J296" s="48">
        <v>5154.0</v>
      </c>
      <c r="K296" s="47"/>
      <c r="L296" s="48">
        <f t="shared" ref="L296:L326" si="35">J296*1.8</f>
        <v>9277.2</v>
      </c>
      <c r="M296" s="141"/>
      <c r="N296" s="141"/>
      <c r="O296" s="38" t="str">
        <f t="shared" si="3"/>
        <v/>
      </c>
      <c r="P296" s="139"/>
      <c r="Q296" s="139"/>
      <c r="R296" s="139"/>
      <c r="S296" s="139"/>
      <c r="T296" s="139"/>
      <c r="U296" s="139"/>
      <c r="V296" s="139"/>
      <c r="W296" s="139"/>
      <c r="X296" s="139"/>
      <c r="Y296" s="139"/>
      <c r="Z296" s="139"/>
    </row>
    <row r="297" ht="190.5" customHeight="1">
      <c r="A297" s="30">
        <v>281.0</v>
      </c>
      <c r="B297" s="130">
        <v>1.0</v>
      </c>
      <c r="C297" s="43" t="s">
        <v>1313</v>
      </c>
      <c r="D297" s="43"/>
      <c r="E297" s="94" t="s">
        <v>1314</v>
      </c>
      <c r="F297" s="82"/>
      <c r="G297" s="123" t="s">
        <v>708</v>
      </c>
      <c r="H297" s="45" t="s">
        <v>813</v>
      </c>
      <c r="I297" s="45">
        <v>7870.0</v>
      </c>
      <c r="J297" s="48">
        <v>4962.0</v>
      </c>
      <c r="K297" s="47"/>
      <c r="L297" s="48">
        <f t="shared" si="35"/>
        <v>8931.6</v>
      </c>
      <c r="M297" s="141"/>
      <c r="N297" s="141"/>
      <c r="O297" s="38" t="str">
        <f t="shared" si="3"/>
        <v/>
      </c>
      <c r="P297" s="139"/>
      <c r="Q297" s="139"/>
      <c r="R297" s="139"/>
      <c r="S297" s="139"/>
      <c r="T297" s="139"/>
      <c r="U297" s="139"/>
      <c r="V297" s="139"/>
      <c r="W297" s="139"/>
      <c r="X297" s="139"/>
      <c r="Y297" s="139"/>
      <c r="Z297" s="139"/>
    </row>
    <row r="298" ht="222.75" customHeight="1">
      <c r="A298" s="137">
        <v>282.0</v>
      </c>
      <c r="B298" s="130">
        <v>1.0</v>
      </c>
      <c r="C298" s="43" t="s">
        <v>1315</v>
      </c>
      <c r="D298" s="43"/>
      <c r="E298" s="94" t="s">
        <v>1316</v>
      </c>
      <c r="F298" s="82"/>
      <c r="G298" s="123" t="s">
        <v>708</v>
      </c>
      <c r="H298" s="45" t="s">
        <v>813</v>
      </c>
      <c r="I298" s="45">
        <v>8490.0</v>
      </c>
      <c r="J298" s="48">
        <v>5334.0</v>
      </c>
      <c r="K298" s="47"/>
      <c r="L298" s="48">
        <f t="shared" si="35"/>
        <v>9601.2</v>
      </c>
      <c r="M298" s="141"/>
      <c r="N298" s="141"/>
      <c r="O298" s="38" t="str">
        <f t="shared" si="3"/>
        <v/>
      </c>
      <c r="P298" s="139"/>
      <c r="Q298" s="139"/>
      <c r="R298" s="139"/>
      <c r="S298" s="139"/>
      <c r="T298" s="139"/>
      <c r="U298" s="139"/>
      <c r="V298" s="139"/>
      <c r="W298" s="139"/>
      <c r="X298" s="139"/>
      <c r="Y298" s="139"/>
      <c r="Z298" s="139"/>
    </row>
    <row r="299" ht="205.5" customHeight="1">
      <c r="A299" s="30">
        <v>283.0</v>
      </c>
      <c r="B299" s="130">
        <v>1.0</v>
      </c>
      <c r="C299" s="43" t="s">
        <v>1317</v>
      </c>
      <c r="D299" s="43"/>
      <c r="E299" s="94" t="s">
        <v>1318</v>
      </c>
      <c r="F299" s="82"/>
      <c r="G299" s="123" t="s">
        <v>708</v>
      </c>
      <c r="H299" s="45" t="s">
        <v>813</v>
      </c>
      <c r="I299" s="45">
        <v>8203.0</v>
      </c>
      <c r="J299" s="48">
        <v>5160.0</v>
      </c>
      <c r="K299" s="47"/>
      <c r="L299" s="48">
        <f t="shared" si="35"/>
        <v>9288</v>
      </c>
      <c r="M299" s="141"/>
      <c r="N299" s="141"/>
      <c r="O299" s="38" t="str">
        <f t="shared" si="3"/>
        <v/>
      </c>
      <c r="P299" s="139"/>
      <c r="Q299" s="139"/>
      <c r="R299" s="139"/>
      <c r="S299" s="139"/>
      <c r="T299" s="139"/>
      <c r="U299" s="139"/>
      <c r="V299" s="139"/>
      <c r="W299" s="139"/>
      <c r="X299" s="139"/>
      <c r="Y299" s="139"/>
      <c r="Z299" s="139"/>
    </row>
    <row r="300" ht="205.5" customHeight="1">
      <c r="A300" s="30">
        <v>284.0</v>
      </c>
      <c r="B300" s="130">
        <v>1.0</v>
      </c>
      <c r="C300" s="43" t="s">
        <v>1319</v>
      </c>
      <c r="D300" s="43"/>
      <c r="E300" s="94" t="s">
        <v>1320</v>
      </c>
      <c r="F300" s="82"/>
      <c r="G300" s="123" t="s">
        <v>708</v>
      </c>
      <c r="H300" s="45" t="s">
        <v>813</v>
      </c>
      <c r="I300" s="45">
        <v>8120.0</v>
      </c>
      <c r="J300" s="142">
        <v>5135.0</v>
      </c>
      <c r="K300" s="47"/>
      <c r="L300" s="48">
        <f t="shared" si="35"/>
        <v>9243</v>
      </c>
      <c r="M300" s="138">
        <v>5135.4</v>
      </c>
      <c r="N300" s="116">
        <f>M300*1.8</f>
        <v>9243.72</v>
      </c>
      <c r="O300" s="38" t="str">
        <f t="shared" si="3"/>
        <v/>
      </c>
      <c r="P300" s="139"/>
      <c r="Q300" s="139"/>
      <c r="R300" s="139"/>
      <c r="S300" s="139"/>
      <c r="T300" s="139"/>
      <c r="U300" s="139"/>
      <c r="V300" s="139"/>
      <c r="W300" s="139"/>
      <c r="X300" s="139"/>
      <c r="Y300" s="139"/>
      <c r="Z300" s="139"/>
    </row>
    <row r="301" ht="205.5" customHeight="1">
      <c r="A301" s="137">
        <v>285.0</v>
      </c>
      <c r="B301" s="130">
        <v>1.0</v>
      </c>
      <c r="C301" s="43" t="s">
        <v>1321</v>
      </c>
      <c r="D301" s="43"/>
      <c r="E301" s="94" t="s">
        <v>1322</v>
      </c>
      <c r="F301" s="82"/>
      <c r="G301" s="123" t="s">
        <v>708</v>
      </c>
      <c r="H301" s="45" t="s">
        <v>813</v>
      </c>
      <c r="I301" s="45">
        <v>7760.0</v>
      </c>
      <c r="J301" s="48">
        <v>4896.0</v>
      </c>
      <c r="K301" s="47"/>
      <c r="L301" s="48">
        <f t="shared" si="35"/>
        <v>8812.8</v>
      </c>
      <c r="M301" s="143"/>
      <c r="N301" s="143"/>
      <c r="O301" s="38" t="str">
        <f t="shared" si="3"/>
        <v/>
      </c>
      <c r="P301" s="139"/>
      <c r="Q301" s="139"/>
      <c r="R301" s="139"/>
      <c r="S301" s="139"/>
      <c r="T301" s="139"/>
      <c r="U301" s="139"/>
      <c r="V301" s="139"/>
      <c r="W301" s="139"/>
      <c r="X301" s="139"/>
      <c r="Y301" s="139"/>
      <c r="Z301" s="139"/>
    </row>
    <row r="302" ht="205.5" customHeight="1">
      <c r="A302" s="30">
        <v>286.0</v>
      </c>
      <c r="B302" s="130">
        <v>1.0</v>
      </c>
      <c r="C302" s="43" t="s">
        <v>1323</v>
      </c>
      <c r="D302" s="43"/>
      <c r="E302" s="94" t="s">
        <v>1324</v>
      </c>
      <c r="F302" s="82"/>
      <c r="G302" s="123" t="s">
        <v>708</v>
      </c>
      <c r="H302" s="45" t="s">
        <v>813</v>
      </c>
      <c r="I302" s="45">
        <v>8710.0</v>
      </c>
      <c r="J302" s="48">
        <v>5597.0</v>
      </c>
      <c r="K302" s="47"/>
      <c r="L302" s="48">
        <f t="shared" si="35"/>
        <v>10074.6</v>
      </c>
      <c r="M302" s="138">
        <v>5597.4</v>
      </c>
      <c r="N302" s="116">
        <f>M302*1.8</f>
        <v>10075.32</v>
      </c>
      <c r="O302" s="38" t="str">
        <f t="shared" si="3"/>
        <v/>
      </c>
      <c r="P302" s="139"/>
      <c r="Q302" s="139"/>
      <c r="R302" s="139"/>
      <c r="S302" s="139"/>
      <c r="T302" s="139"/>
      <c r="U302" s="139"/>
      <c r="V302" s="139"/>
      <c r="W302" s="139"/>
      <c r="X302" s="139"/>
      <c r="Y302" s="139"/>
      <c r="Z302" s="139"/>
    </row>
    <row r="303" ht="205.5" customHeight="1">
      <c r="A303" s="30">
        <v>287.0</v>
      </c>
      <c r="B303" s="130">
        <v>1.0</v>
      </c>
      <c r="C303" s="43" t="s">
        <v>1325</v>
      </c>
      <c r="D303" s="43"/>
      <c r="E303" s="94" t="s">
        <v>1326</v>
      </c>
      <c r="F303" s="82"/>
      <c r="G303" s="123" t="s">
        <v>708</v>
      </c>
      <c r="H303" s="45" t="s">
        <v>813</v>
      </c>
      <c r="I303" s="45">
        <v>8420.0</v>
      </c>
      <c r="J303" s="48">
        <v>5292.0</v>
      </c>
      <c r="K303" s="47"/>
      <c r="L303" s="48">
        <f t="shared" si="35"/>
        <v>9525.6</v>
      </c>
      <c r="M303" s="143"/>
      <c r="N303" s="143"/>
      <c r="O303" s="38" t="str">
        <f t="shared" si="3"/>
        <v/>
      </c>
      <c r="P303" s="139"/>
      <c r="Q303" s="139"/>
      <c r="R303" s="139"/>
      <c r="S303" s="139"/>
      <c r="T303" s="139"/>
      <c r="U303" s="139"/>
      <c r="V303" s="139"/>
      <c r="W303" s="139"/>
      <c r="X303" s="139"/>
      <c r="Y303" s="139"/>
      <c r="Z303" s="139"/>
    </row>
    <row r="304" ht="205.5" customHeight="1">
      <c r="A304" s="137">
        <v>288.0</v>
      </c>
      <c r="B304" s="130">
        <v>1.0</v>
      </c>
      <c r="C304" s="43" t="s">
        <v>1327</v>
      </c>
      <c r="D304" s="43"/>
      <c r="E304" s="94" t="s">
        <v>1328</v>
      </c>
      <c r="F304" s="82"/>
      <c r="G304" s="123" t="s">
        <v>708</v>
      </c>
      <c r="H304" s="45" t="s">
        <v>813</v>
      </c>
      <c r="I304" s="45">
        <v>5980.0</v>
      </c>
      <c r="J304" s="48">
        <v>3792.0</v>
      </c>
      <c r="K304" s="47"/>
      <c r="L304" s="48">
        <f t="shared" si="35"/>
        <v>6825.6</v>
      </c>
      <c r="M304" s="143"/>
      <c r="N304" s="143"/>
      <c r="O304" s="38" t="str">
        <f t="shared" si="3"/>
        <v/>
      </c>
      <c r="P304" s="139"/>
      <c r="Q304" s="139"/>
      <c r="R304" s="139"/>
      <c r="S304" s="139"/>
      <c r="T304" s="139"/>
      <c r="U304" s="139"/>
      <c r="V304" s="139"/>
      <c r="W304" s="139"/>
      <c r="X304" s="139"/>
      <c r="Y304" s="139"/>
      <c r="Z304" s="139"/>
    </row>
    <row r="305" ht="168.0" customHeight="1">
      <c r="A305" s="30">
        <v>289.0</v>
      </c>
      <c r="B305" s="130">
        <v>1.0</v>
      </c>
      <c r="C305" s="43" t="s">
        <v>1329</v>
      </c>
      <c r="D305" s="43"/>
      <c r="E305" s="94" t="s">
        <v>1330</v>
      </c>
      <c r="F305" s="82"/>
      <c r="G305" s="123" t="s">
        <v>708</v>
      </c>
      <c r="H305" s="45" t="s">
        <v>813</v>
      </c>
      <c r="I305" s="45">
        <v>5640.0</v>
      </c>
      <c r="J305" s="48">
        <v>3513.0</v>
      </c>
      <c r="K305" s="47"/>
      <c r="L305" s="48">
        <f t="shared" si="35"/>
        <v>6323.4</v>
      </c>
      <c r="M305" s="143"/>
      <c r="N305" s="143"/>
      <c r="O305" s="38" t="str">
        <f t="shared" si="3"/>
        <v/>
      </c>
      <c r="P305" s="139"/>
      <c r="Q305" s="139"/>
      <c r="R305" s="139"/>
      <c r="S305" s="139"/>
      <c r="T305" s="139"/>
      <c r="U305" s="139"/>
      <c r="V305" s="139"/>
      <c r="W305" s="139"/>
      <c r="X305" s="139"/>
      <c r="Y305" s="139"/>
      <c r="Z305" s="139"/>
    </row>
    <row r="306" ht="152.25" customHeight="1">
      <c r="A306" s="30">
        <v>290.0</v>
      </c>
      <c r="B306" s="130">
        <v>1.0</v>
      </c>
      <c r="C306" s="43" t="s">
        <v>1331</v>
      </c>
      <c r="D306" s="43"/>
      <c r="E306" s="94" t="s">
        <v>1332</v>
      </c>
      <c r="F306" s="82"/>
      <c r="G306" s="123" t="s">
        <v>708</v>
      </c>
      <c r="H306" s="45" t="s">
        <v>813</v>
      </c>
      <c r="I306" s="45">
        <v>7470.0</v>
      </c>
      <c r="J306" s="48">
        <f t="shared" ref="J306:J307" si="36">I306*0.6</f>
        <v>4482</v>
      </c>
      <c r="K306" s="47"/>
      <c r="L306" s="48">
        <f t="shared" si="35"/>
        <v>8067.6</v>
      </c>
      <c r="M306" s="143"/>
      <c r="N306" s="143"/>
      <c r="O306" s="38" t="str">
        <f t="shared" si="3"/>
        <v/>
      </c>
      <c r="P306" s="139"/>
      <c r="Q306" s="139"/>
      <c r="R306" s="139"/>
      <c r="S306" s="139"/>
      <c r="T306" s="139"/>
      <c r="U306" s="139"/>
      <c r="V306" s="139"/>
      <c r="W306" s="139"/>
      <c r="X306" s="139"/>
      <c r="Y306" s="139"/>
      <c r="Z306" s="139"/>
    </row>
    <row r="307" ht="128.25" customHeight="1">
      <c r="A307" s="137">
        <v>291.0</v>
      </c>
      <c r="B307" s="130">
        <v>1.0</v>
      </c>
      <c r="C307" s="43" t="s">
        <v>1333</v>
      </c>
      <c r="D307" s="43"/>
      <c r="E307" s="94" t="s">
        <v>1334</v>
      </c>
      <c r="F307" s="82"/>
      <c r="G307" s="123" t="s">
        <v>708</v>
      </c>
      <c r="H307" s="45" t="s">
        <v>813</v>
      </c>
      <c r="I307" s="45">
        <v>6340.0</v>
      </c>
      <c r="J307" s="48">
        <f t="shared" si="36"/>
        <v>3804</v>
      </c>
      <c r="K307" s="47"/>
      <c r="L307" s="48">
        <f t="shared" si="35"/>
        <v>6847.2</v>
      </c>
      <c r="M307" s="143"/>
      <c r="N307" s="143"/>
      <c r="O307" s="38" t="str">
        <f t="shared" si="3"/>
        <v/>
      </c>
      <c r="P307" s="139"/>
      <c r="Q307" s="139"/>
      <c r="R307" s="139"/>
      <c r="S307" s="139"/>
      <c r="T307" s="139"/>
      <c r="U307" s="139"/>
      <c r="V307" s="139"/>
      <c r="W307" s="139"/>
      <c r="X307" s="139"/>
      <c r="Y307" s="139"/>
      <c r="Z307" s="139"/>
    </row>
    <row r="308" ht="111.75" customHeight="1">
      <c r="A308" s="30">
        <v>292.0</v>
      </c>
      <c r="B308" s="130">
        <v>1.0</v>
      </c>
      <c r="C308" s="43" t="s">
        <v>1335</v>
      </c>
      <c r="D308" s="144" t="s">
        <v>1336</v>
      </c>
      <c r="E308" s="94" t="s">
        <v>1337</v>
      </c>
      <c r="F308" s="82"/>
      <c r="G308" s="123" t="s">
        <v>708</v>
      </c>
      <c r="H308" s="45" t="s">
        <v>813</v>
      </c>
      <c r="I308" s="45">
        <v>6000.0</v>
      </c>
      <c r="J308" s="48">
        <v>3918.0</v>
      </c>
      <c r="K308" s="47"/>
      <c r="L308" s="48">
        <f t="shared" si="35"/>
        <v>7052.4</v>
      </c>
      <c r="M308" s="143"/>
      <c r="N308" s="143"/>
      <c r="O308" s="38" t="str">
        <f t="shared" si="3"/>
        <v/>
      </c>
      <c r="P308" s="139"/>
      <c r="Q308" s="139"/>
      <c r="R308" s="139"/>
      <c r="S308" s="139"/>
      <c r="T308" s="139"/>
      <c r="U308" s="139"/>
      <c r="V308" s="139"/>
      <c r="W308" s="139"/>
      <c r="X308" s="139"/>
      <c r="Y308" s="139"/>
      <c r="Z308" s="139"/>
    </row>
    <row r="309" ht="114.75" customHeight="1">
      <c r="A309" s="30">
        <v>293.0</v>
      </c>
      <c r="B309" s="130">
        <v>1.0</v>
      </c>
      <c r="C309" s="43" t="s">
        <v>1338</v>
      </c>
      <c r="D309" s="144"/>
      <c r="E309" s="94" t="s">
        <v>1339</v>
      </c>
      <c r="F309" s="82"/>
      <c r="G309" s="123" t="s">
        <v>708</v>
      </c>
      <c r="H309" s="45" t="s">
        <v>813</v>
      </c>
      <c r="I309" s="45">
        <v>6490.0</v>
      </c>
      <c r="J309" s="48">
        <v>4188.0</v>
      </c>
      <c r="K309" s="47"/>
      <c r="L309" s="48">
        <f t="shared" si="35"/>
        <v>7538.4</v>
      </c>
      <c r="M309" s="143"/>
      <c r="N309" s="143"/>
      <c r="O309" s="38" t="str">
        <f t="shared" si="3"/>
        <v/>
      </c>
      <c r="P309" s="139"/>
      <c r="Q309" s="139"/>
      <c r="R309" s="139"/>
      <c r="S309" s="139"/>
      <c r="T309" s="139"/>
      <c r="U309" s="139"/>
      <c r="V309" s="139"/>
      <c r="W309" s="139"/>
      <c r="X309" s="139"/>
      <c r="Y309" s="139"/>
      <c r="Z309" s="139"/>
    </row>
    <row r="310" ht="176.25" customHeight="1">
      <c r="A310" s="137">
        <v>294.0</v>
      </c>
      <c r="B310" s="130">
        <v>1.0</v>
      </c>
      <c r="C310" s="43" t="s">
        <v>1340</v>
      </c>
      <c r="D310" s="144"/>
      <c r="E310" s="94" t="s">
        <v>1341</v>
      </c>
      <c r="F310" s="82"/>
      <c r="G310" s="123" t="s">
        <v>708</v>
      </c>
      <c r="H310" s="45" t="s">
        <v>813</v>
      </c>
      <c r="I310" s="45">
        <v>7620.0</v>
      </c>
      <c r="J310" s="48">
        <f t="shared" ref="J310:J311" si="37">I310*0.6</f>
        <v>4572</v>
      </c>
      <c r="K310" s="47"/>
      <c r="L310" s="48">
        <f t="shared" si="35"/>
        <v>8229.6</v>
      </c>
      <c r="M310" s="143"/>
      <c r="N310" s="143"/>
      <c r="O310" s="38" t="str">
        <f t="shared" si="3"/>
        <v/>
      </c>
      <c r="P310" s="139"/>
      <c r="Q310" s="139"/>
      <c r="R310" s="139"/>
      <c r="S310" s="139"/>
      <c r="T310" s="139"/>
      <c r="U310" s="139"/>
      <c r="V310" s="139"/>
      <c r="W310" s="139"/>
      <c r="X310" s="139"/>
      <c r="Y310" s="139"/>
      <c r="Z310" s="139"/>
    </row>
    <row r="311" ht="164.25" customHeight="1">
      <c r="A311" s="30">
        <v>295.0</v>
      </c>
      <c r="B311" s="130">
        <v>1.0</v>
      </c>
      <c r="C311" s="43" t="s">
        <v>1342</v>
      </c>
      <c r="D311" s="144"/>
      <c r="E311" s="94" t="s">
        <v>1343</v>
      </c>
      <c r="F311" s="82"/>
      <c r="G311" s="123" t="s">
        <v>708</v>
      </c>
      <c r="H311" s="45" t="s">
        <v>813</v>
      </c>
      <c r="I311" s="45">
        <v>6400.0</v>
      </c>
      <c r="J311" s="48">
        <f t="shared" si="37"/>
        <v>3840</v>
      </c>
      <c r="K311" s="47"/>
      <c r="L311" s="48">
        <f t="shared" si="35"/>
        <v>6912</v>
      </c>
      <c r="M311" s="141">
        <v>3834.0</v>
      </c>
      <c r="N311" s="117">
        <f t="shared" ref="N311:N313" si="38">M311*1.8</f>
        <v>6901.2</v>
      </c>
      <c r="O311" s="38" t="str">
        <f t="shared" si="3"/>
        <v/>
      </c>
      <c r="P311" s="139"/>
      <c r="Q311" s="139"/>
      <c r="R311" s="139"/>
      <c r="S311" s="139"/>
      <c r="T311" s="139"/>
      <c r="U311" s="139"/>
      <c r="V311" s="139"/>
      <c r="W311" s="139"/>
      <c r="X311" s="139"/>
      <c r="Y311" s="139"/>
      <c r="Z311" s="139"/>
    </row>
    <row r="312" ht="129.0" customHeight="1">
      <c r="A312" s="30">
        <v>296.0</v>
      </c>
      <c r="B312" s="130">
        <v>1.0</v>
      </c>
      <c r="C312" s="43" t="s">
        <v>1344</v>
      </c>
      <c r="D312" s="144" t="s">
        <v>1336</v>
      </c>
      <c r="E312" s="94" t="s">
        <v>1345</v>
      </c>
      <c r="F312" s="82"/>
      <c r="G312" s="123" t="s">
        <v>708</v>
      </c>
      <c r="H312" s="45" t="s">
        <v>813</v>
      </c>
      <c r="I312" s="45">
        <v>6400.0</v>
      </c>
      <c r="J312" s="48">
        <v>4194.0</v>
      </c>
      <c r="K312" s="47"/>
      <c r="L312" s="48">
        <f t="shared" si="35"/>
        <v>7549.2</v>
      </c>
      <c r="M312" s="145">
        <v>4194.0</v>
      </c>
      <c r="N312" s="146">
        <f t="shared" si="38"/>
        <v>7549.2</v>
      </c>
      <c r="O312" s="38" t="str">
        <f t="shared" si="3"/>
        <v/>
      </c>
      <c r="P312" s="139"/>
      <c r="Q312" s="139"/>
      <c r="R312" s="139"/>
      <c r="S312" s="139"/>
      <c r="T312" s="139"/>
      <c r="U312" s="139"/>
      <c r="V312" s="139"/>
      <c r="W312" s="139"/>
      <c r="X312" s="139"/>
      <c r="Y312" s="139"/>
      <c r="Z312" s="139"/>
    </row>
    <row r="313" ht="114.0" customHeight="1">
      <c r="A313" s="137">
        <v>297.0</v>
      </c>
      <c r="B313" s="130">
        <v>1.0</v>
      </c>
      <c r="C313" s="43" t="s">
        <v>1346</v>
      </c>
      <c r="D313" s="144"/>
      <c r="E313" s="94" t="s">
        <v>1347</v>
      </c>
      <c r="F313" s="82"/>
      <c r="G313" s="123" t="s">
        <v>708</v>
      </c>
      <c r="H313" s="45" t="s">
        <v>813</v>
      </c>
      <c r="I313" s="45">
        <v>6630.0</v>
      </c>
      <c r="J313" s="48">
        <v>4452.0</v>
      </c>
      <c r="K313" s="47"/>
      <c r="L313" s="48">
        <f t="shared" si="35"/>
        <v>8013.6</v>
      </c>
      <c r="M313" s="138">
        <v>4452.0</v>
      </c>
      <c r="N313" s="116">
        <f t="shared" si="38"/>
        <v>8013.6</v>
      </c>
      <c r="O313" s="38" t="str">
        <f t="shared" si="3"/>
        <v/>
      </c>
      <c r="P313" s="139"/>
      <c r="Q313" s="139"/>
      <c r="R313" s="139"/>
      <c r="S313" s="139"/>
      <c r="T313" s="139"/>
      <c r="U313" s="139"/>
      <c r="V313" s="139"/>
      <c r="W313" s="139"/>
      <c r="X313" s="139"/>
      <c r="Y313" s="139"/>
      <c r="Z313" s="139"/>
    </row>
    <row r="314" ht="156.0" customHeight="1">
      <c r="A314" s="30">
        <v>298.0</v>
      </c>
      <c r="B314" s="130">
        <v>1.0</v>
      </c>
      <c r="C314" s="43" t="s">
        <v>1348</v>
      </c>
      <c r="D314" s="144"/>
      <c r="E314" s="94" t="s">
        <v>1349</v>
      </c>
      <c r="F314" s="82"/>
      <c r="G314" s="123" t="s">
        <v>708</v>
      </c>
      <c r="H314" s="45" t="s">
        <v>813</v>
      </c>
      <c r="I314" s="45">
        <v>7950.0</v>
      </c>
      <c r="J314" s="48">
        <f t="shared" ref="J314:J315" si="39">I314*0.6</f>
        <v>4770</v>
      </c>
      <c r="K314" s="47"/>
      <c r="L314" s="48">
        <f t="shared" si="35"/>
        <v>8586</v>
      </c>
      <c r="M314" s="141"/>
      <c r="N314" s="141"/>
      <c r="O314" s="38" t="str">
        <f t="shared" si="3"/>
        <v/>
      </c>
      <c r="P314" s="139"/>
      <c r="Q314" s="139"/>
      <c r="R314" s="139"/>
      <c r="S314" s="139"/>
      <c r="T314" s="139"/>
      <c r="U314" s="139"/>
      <c r="V314" s="139"/>
      <c r="W314" s="139"/>
      <c r="X314" s="139"/>
      <c r="Y314" s="139"/>
      <c r="Z314" s="139"/>
    </row>
    <row r="315" ht="169.5" customHeight="1">
      <c r="A315" s="30">
        <v>299.0</v>
      </c>
      <c r="B315" s="130">
        <v>1.0</v>
      </c>
      <c r="C315" s="43" t="s">
        <v>1350</v>
      </c>
      <c r="D315" s="144"/>
      <c r="E315" s="94" t="s">
        <v>1351</v>
      </c>
      <c r="F315" s="82"/>
      <c r="G315" s="123" t="s">
        <v>708</v>
      </c>
      <c r="H315" s="45" t="s">
        <v>813</v>
      </c>
      <c r="I315" s="45">
        <v>6690.0</v>
      </c>
      <c r="J315" s="48">
        <f t="shared" si="39"/>
        <v>4014</v>
      </c>
      <c r="K315" s="47"/>
      <c r="L315" s="48">
        <f t="shared" si="35"/>
        <v>7225.2</v>
      </c>
      <c r="M315" s="141"/>
      <c r="N315" s="141"/>
      <c r="O315" s="38" t="str">
        <f t="shared" si="3"/>
        <v/>
      </c>
      <c r="P315" s="139"/>
      <c r="Q315" s="139"/>
      <c r="R315" s="139"/>
      <c r="S315" s="139"/>
      <c r="T315" s="139"/>
      <c r="U315" s="139"/>
      <c r="V315" s="139"/>
      <c r="W315" s="139"/>
      <c r="X315" s="139"/>
      <c r="Y315" s="139"/>
      <c r="Z315" s="139"/>
    </row>
    <row r="316" ht="146.25" customHeight="1">
      <c r="A316" s="137">
        <v>300.0</v>
      </c>
      <c r="B316" s="130">
        <v>1.0</v>
      </c>
      <c r="C316" s="43" t="s">
        <v>1352</v>
      </c>
      <c r="D316" s="144"/>
      <c r="E316" s="94" t="s">
        <v>1353</v>
      </c>
      <c r="F316" s="82"/>
      <c r="G316" s="123" t="s">
        <v>708</v>
      </c>
      <c r="H316" s="45" t="s">
        <v>813</v>
      </c>
      <c r="I316" s="45">
        <v>6370.0</v>
      </c>
      <c r="J316" s="48">
        <v>3972.0</v>
      </c>
      <c r="K316" s="47"/>
      <c r="L316" s="48">
        <f t="shared" si="35"/>
        <v>7149.6</v>
      </c>
      <c r="M316" s="138">
        <v>3972.0</v>
      </c>
      <c r="N316" s="116">
        <f>M316*1.8</f>
        <v>7149.6</v>
      </c>
      <c r="O316" s="38" t="str">
        <f t="shared" si="3"/>
        <v/>
      </c>
      <c r="P316" s="139"/>
      <c r="Q316" s="139"/>
      <c r="R316" s="139"/>
      <c r="S316" s="139"/>
      <c r="T316" s="139"/>
      <c r="U316" s="139"/>
      <c r="V316" s="139"/>
      <c r="W316" s="139"/>
      <c r="X316" s="139"/>
      <c r="Y316" s="139"/>
      <c r="Z316" s="139"/>
    </row>
    <row r="317" ht="172.5" customHeight="1">
      <c r="A317" s="30">
        <v>301.0</v>
      </c>
      <c r="B317" s="130">
        <v>1.0</v>
      </c>
      <c r="C317" s="43" t="s">
        <v>1354</v>
      </c>
      <c r="D317" s="144"/>
      <c r="E317" s="94" t="s">
        <v>1355</v>
      </c>
      <c r="F317" s="82"/>
      <c r="G317" s="123" t="s">
        <v>708</v>
      </c>
      <c r="H317" s="45" t="s">
        <v>791</v>
      </c>
      <c r="I317" s="45"/>
      <c r="J317" s="48">
        <v>2240.0</v>
      </c>
      <c r="K317" s="47"/>
      <c r="L317" s="48">
        <f t="shared" si="35"/>
        <v>4032</v>
      </c>
      <c r="M317" s="143"/>
      <c r="N317" s="143"/>
      <c r="O317" s="38" t="str">
        <f t="shared" si="3"/>
        <v/>
      </c>
      <c r="P317" s="139"/>
      <c r="Q317" s="139"/>
      <c r="R317" s="139"/>
      <c r="S317" s="139"/>
      <c r="T317" s="139"/>
      <c r="U317" s="139"/>
      <c r="V317" s="139"/>
      <c r="W317" s="139"/>
      <c r="X317" s="139"/>
      <c r="Y317" s="139"/>
      <c r="Z317" s="139"/>
    </row>
    <row r="318" ht="176.25" customHeight="1">
      <c r="A318" s="30">
        <v>302.0</v>
      </c>
      <c r="B318" s="130">
        <v>1.0</v>
      </c>
      <c r="C318" s="43" t="s">
        <v>1356</v>
      </c>
      <c r="D318" s="144"/>
      <c r="E318" s="94" t="s">
        <v>1357</v>
      </c>
      <c r="F318" s="82"/>
      <c r="G318" s="123" t="s">
        <v>708</v>
      </c>
      <c r="H318" s="45" t="s">
        <v>791</v>
      </c>
      <c r="I318" s="45"/>
      <c r="J318" s="48">
        <v>2190.0</v>
      </c>
      <c r="K318" s="47"/>
      <c r="L318" s="48">
        <f t="shared" si="35"/>
        <v>3942</v>
      </c>
      <c r="M318" s="143"/>
      <c r="N318" s="143"/>
      <c r="O318" s="38" t="str">
        <f t="shared" si="3"/>
        <v/>
      </c>
      <c r="P318" s="139"/>
      <c r="Q318" s="139"/>
      <c r="R318" s="139"/>
      <c r="S318" s="139"/>
      <c r="T318" s="139"/>
      <c r="U318" s="139"/>
      <c r="V318" s="139"/>
      <c r="W318" s="139"/>
      <c r="X318" s="139"/>
      <c r="Y318" s="139"/>
      <c r="Z318" s="139"/>
    </row>
    <row r="319" ht="156.75" customHeight="1">
      <c r="A319" s="137">
        <v>303.0</v>
      </c>
      <c r="B319" s="130">
        <v>1.0</v>
      </c>
      <c r="C319" s="43" t="s">
        <v>1358</v>
      </c>
      <c r="D319" s="144"/>
      <c r="E319" s="94" t="s">
        <v>1359</v>
      </c>
      <c r="F319" s="82"/>
      <c r="G319" s="123" t="s">
        <v>708</v>
      </c>
      <c r="H319" s="45" t="s">
        <v>791</v>
      </c>
      <c r="I319" s="45"/>
      <c r="J319" s="48">
        <v>2210.0</v>
      </c>
      <c r="K319" s="47"/>
      <c r="L319" s="48">
        <f t="shared" si="35"/>
        <v>3978</v>
      </c>
      <c r="M319" s="143"/>
      <c r="N319" s="143"/>
      <c r="O319" s="38" t="str">
        <f t="shared" si="3"/>
        <v/>
      </c>
      <c r="P319" s="139"/>
      <c r="Q319" s="139"/>
      <c r="R319" s="139"/>
      <c r="S319" s="139"/>
      <c r="T319" s="139"/>
      <c r="U319" s="139"/>
      <c r="V319" s="139"/>
      <c r="W319" s="139"/>
      <c r="X319" s="139"/>
      <c r="Y319" s="139"/>
      <c r="Z319" s="139"/>
    </row>
    <row r="320" ht="205.5" customHeight="1">
      <c r="A320" s="30">
        <v>304.0</v>
      </c>
      <c r="B320" s="130">
        <v>1.0</v>
      </c>
      <c r="C320" s="43" t="s">
        <v>1360</v>
      </c>
      <c r="D320" s="144"/>
      <c r="E320" s="94" t="s">
        <v>1361</v>
      </c>
      <c r="F320" s="82"/>
      <c r="G320" s="123" t="s">
        <v>708</v>
      </c>
      <c r="H320" s="45" t="s">
        <v>791</v>
      </c>
      <c r="I320" s="45"/>
      <c r="J320" s="48">
        <v>1687.0</v>
      </c>
      <c r="K320" s="47"/>
      <c r="L320" s="48">
        <f t="shared" si="35"/>
        <v>3036.6</v>
      </c>
      <c r="M320" s="143"/>
      <c r="N320" s="143"/>
      <c r="O320" s="38" t="str">
        <f t="shared" si="3"/>
        <v/>
      </c>
      <c r="P320" s="139"/>
      <c r="Q320" s="139"/>
      <c r="R320" s="139"/>
      <c r="S320" s="139"/>
      <c r="T320" s="139"/>
      <c r="U320" s="139"/>
      <c r="V320" s="139"/>
      <c r="W320" s="139"/>
      <c r="X320" s="139"/>
      <c r="Y320" s="139"/>
      <c r="Z320" s="139"/>
    </row>
    <row r="321" ht="228.0" customHeight="1">
      <c r="A321" s="30">
        <v>305.0</v>
      </c>
      <c r="B321" s="130">
        <v>1.0</v>
      </c>
      <c r="C321" s="43" t="s">
        <v>1362</v>
      </c>
      <c r="D321" s="144"/>
      <c r="E321" s="94" t="s">
        <v>1363</v>
      </c>
      <c r="F321" s="82"/>
      <c r="G321" s="123" t="s">
        <v>708</v>
      </c>
      <c r="H321" s="45" t="s">
        <v>791</v>
      </c>
      <c r="I321" s="45"/>
      <c r="J321" s="48">
        <v>1370.0</v>
      </c>
      <c r="K321" s="47"/>
      <c r="L321" s="48">
        <f t="shared" si="35"/>
        <v>2466</v>
      </c>
      <c r="M321" s="143"/>
      <c r="N321" s="143"/>
      <c r="O321" s="38" t="str">
        <f t="shared" si="3"/>
        <v/>
      </c>
      <c r="P321" s="139"/>
      <c r="Q321" s="139"/>
      <c r="R321" s="139"/>
      <c r="S321" s="139"/>
      <c r="T321" s="139"/>
      <c r="U321" s="139"/>
      <c r="V321" s="139"/>
      <c r="W321" s="139"/>
      <c r="X321" s="139"/>
      <c r="Y321" s="139"/>
      <c r="Z321" s="139"/>
    </row>
    <row r="322" ht="139.5" customHeight="1">
      <c r="A322" s="137">
        <v>306.0</v>
      </c>
      <c r="B322" s="130">
        <v>1.0</v>
      </c>
      <c r="C322" s="43" t="s">
        <v>1364</v>
      </c>
      <c r="D322" s="144"/>
      <c r="E322" s="94" t="s">
        <v>1365</v>
      </c>
      <c r="F322" s="82"/>
      <c r="G322" s="123" t="s">
        <v>708</v>
      </c>
      <c r="H322" s="45" t="s">
        <v>791</v>
      </c>
      <c r="I322" s="45"/>
      <c r="J322" s="48">
        <v>1795.0</v>
      </c>
      <c r="K322" s="47"/>
      <c r="L322" s="48">
        <f t="shared" si="35"/>
        <v>3231</v>
      </c>
      <c r="M322" s="143"/>
      <c r="N322" s="143"/>
      <c r="O322" s="38" t="str">
        <f t="shared" si="3"/>
        <v/>
      </c>
      <c r="P322" s="139"/>
      <c r="Q322" s="139"/>
      <c r="R322" s="139"/>
      <c r="S322" s="139"/>
      <c r="T322" s="139"/>
      <c r="U322" s="139"/>
      <c r="V322" s="139"/>
      <c r="W322" s="139"/>
      <c r="X322" s="139"/>
      <c r="Y322" s="139"/>
      <c r="Z322" s="139"/>
    </row>
    <row r="323" ht="168.0" customHeight="1">
      <c r="A323" s="30">
        <v>307.0</v>
      </c>
      <c r="B323" s="130">
        <v>1.0</v>
      </c>
      <c r="C323" s="43" t="s">
        <v>1366</v>
      </c>
      <c r="D323" s="144"/>
      <c r="E323" s="94" t="s">
        <v>1367</v>
      </c>
      <c r="F323" s="82"/>
      <c r="G323" s="123" t="s">
        <v>708</v>
      </c>
      <c r="H323" s="45" t="s">
        <v>791</v>
      </c>
      <c r="I323" s="45"/>
      <c r="J323" s="48">
        <v>1690.0</v>
      </c>
      <c r="K323" s="47"/>
      <c r="L323" s="48">
        <f t="shared" si="35"/>
        <v>3042</v>
      </c>
      <c r="M323" s="143"/>
      <c r="N323" s="143"/>
      <c r="O323" s="38" t="str">
        <f t="shared" si="3"/>
        <v/>
      </c>
      <c r="P323" s="139"/>
      <c r="Q323" s="139"/>
      <c r="R323" s="139"/>
      <c r="S323" s="139"/>
      <c r="T323" s="139"/>
      <c r="U323" s="139"/>
      <c r="V323" s="139"/>
      <c r="W323" s="139"/>
      <c r="X323" s="139"/>
      <c r="Y323" s="139"/>
      <c r="Z323" s="139"/>
    </row>
    <row r="324" ht="131.25" customHeight="1">
      <c r="A324" s="30">
        <v>308.0</v>
      </c>
      <c r="B324" s="130">
        <v>1.0</v>
      </c>
      <c r="C324" s="43" t="s">
        <v>1368</v>
      </c>
      <c r="D324" s="144"/>
      <c r="E324" s="94" t="s">
        <v>1369</v>
      </c>
      <c r="F324" s="82"/>
      <c r="G324" s="123" t="s">
        <v>708</v>
      </c>
      <c r="H324" s="45" t="s">
        <v>791</v>
      </c>
      <c r="I324" s="45"/>
      <c r="J324" s="48">
        <v>1630.0</v>
      </c>
      <c r="K324" s="47"/>
      <c r="L324" s="48">
        <f t="shared" si="35"/>
        <v>2934</v>
      </c>
      <c r="M324" s="143"/>
      <c r="N324" s="143"/>
      <c r="O324" s="38" t="str">
        <f t="shared" si="3"/>
        <v/>
      </c>
      <c r="P324" s="139"/>
      <c r="Q324" s="139"/>
      <c r="R324" s="139"/>
      <c r="S324" s="139"/>
      <c r="T324" s="139"/>
      <c r="U324" s="139"/>
      <c r="V324" s="139"/>
      <c r="W324" s="139"/>
      <c r="X324" s="139"/>
      <c r="Y324" s="139"/>
      <c r="Z324" s="139"/>
    </row>
    <row r="325" ht="118.5" customHeight="1">
      <c r="A325" s="137">
        <v>309.0</v>
      </c>
      <c r="B325" s="130">
        <v>1.0</v>
      </c>
      <c r="C325" s="43" t="s">
        <v>1370</v>
      </c>
      <c r="D325" s="144"/>
      <c r="E325" s="94" t="s">
        <v>1371</v>
      </c>
      <c r="F325" s="82"/>
      <c r="G325" s="123" t="s">
        <v>708</v>
      </c>
      <c r="H325" s="45" t="s">
        <v>81</v>
      </c>
      <c r="I325" s="45"/>
      <c r="J325" s="48">
        <v>1690.0</v>
      </c>
      <c r="K325" s="47"/>
      <c r="L325" s="48">
        <f t="shared" si="35"/>
        <v>3042</v>
      </c>
      <c r="M325" s="143"/>
      <c r="N325" s="143"/>
      <c r="O325" s="38" t="str">
        <f t="shared" si="3"/>
        <v/>
      </c>
      <c r="P325" s="139"/>
      <c r="Q325" s="139"/>
      <c r="R325" s="139"/>
      <c r="S325" s="139"/>
      <c r="T325" s="139"/>
      <c r="U325" s="139"/>
      <c r="V325" s="139"/>
      <c r="W325" s="139"/>
      <c r="X325" s="139"/>
      <c r="Y325" s="139"/>
      <c r="Z325" s="139"/>
    </row>
    <row r="326" ht="132.0" customHeight="1">
      <c r="A326" s="30">
        <v>310.0</v>
      </c>
      <c r="B326" s="130">
        <v>1.0</v>
      </c>
      <c r="C326" s="43" t="s">
        <v>1372</v>
      </c>
      <c r="D326" s="144"/>
      <c r="E326" s="94" t="s">
        <v>1373</v>
      </c>
      <c r="F326" s="82"/>
      <c r="G326" s="123" t="s">
        <v>708</v>
      </c>
      <c r="H326" s="45" t="s">
        <v>1374</v>
      </c>
      <c r="I326" s="45"/>
      <c r="J326" s="48">
        <v>2220.0</v>
      </c>
      <c r="K326" s="47"/>
      <c r="L326" s="48">
        <f t="shared" si="35"/>
        <v>3996</v>
      </c>
      <c r="M326" s="143"/>
      <c r="N326" s="143"/>
      <c r="O326" s="38" t="str">
        <f t="shared" si="3"/>
        <v/>
      </c>
      <c r="P326" s="139"/>
      <c r="Q326" s="139"/>
      <c r="R326" s="139"/>
      <c r="S326" s="139"/>
      <c r="T326" s="139"/>
      <c r="U326" s="139"/>
      <c r="V326" s="139"/>
      <c r="W326" s="139"/>
      <c r="X326" s="139"/>
      <c r="Y326" s="139"/>
      <c r="Z326" s="139"/>
    </row>
    <row r="327" ht="205.5" customHeight="1">
      <c r="A327" s="30">
        <v>311.0</v>
      </c>
      <c r="B327" s="130">
        <v>1.0</v>
      </c>
      <c r="C327" s="43" t="s">
        <v>1375</v>
      </c>
      <c r="D327" s="144"/>
      <c r="E327" s="94" t="s">
        <v>1376</v>
      </c>
      <c r="F327" s="82"/>
      <c r="G327" s="123" t="s">
        <v>856</v>
      </c>
      <c r="H327" s="45" t="s">
        <v>856</v>
      </c>
      <c r="I327" s="45"/>
      <c r="J327" s="48" t="s">
        <v>857</v>
      </c>
      <c r="K327" s="47"/>
      <c r="L327" s="48" t="s">
        <v>856</v>
      </c>
      <c r="M327" s="143"/>
      <c r="N327" s="143"/>
      <c r="O327" s="38" t="str">
        <f t="shared" si="3"/>
        <v/>
      </c>
      <c r="P327" s="139"/>
      <c r="Q327" s="139"/>
      <c r="R327" s="139"/>
      <c r="S327" s="139"/>
      <c r="T327" s="139"/>
      <c r="U327" s="139"/>
      <c r="V327" s="139"/>
      <c r="W327" s="139"/>
      <c r="X327" s="139"/>
      <c r="Y327" s="139"/>
      <c r="Z327" s="139"/>
    </row>
    <row r="328" ht="123.0" customHeight="1">
      <c r="A328" s="137">
        <v>312.0</v>
      </c>
      <c r="B328" s="130">
        <v>1.0</v>
      </c>
      <c r="C328" s="43" t="s">
        <v>1377</v>
      </c>
      <c r="D328" s="144"/>
      <c r="E328" s="94" t="s">
        <v>1378</v>
      </c>
      <c r="F328" s="82"/>
      <c r="G328" s="123" t="s">
        <v>708</v>
      </c>
      <c r="H328" s="45" t="s">
        <v>791</v>
      </c>
      <c r="I328" s="45"/>
      <c r="J328" s="48">
        <v>1795.0</v>
      </c>
      <c r="K328" s="47"/>
      <c r="L328" s="48">
        <f>J328*1.8</f>
        <v>3231</v>
      </c>
      <c r="M328" s="143"/>
      <c r="N328" s="143"/>
      <c r="O328" s="38" t="str">
        <f t="shared" si="3"/>
        <v/>
      </c>
      <c r="P328" s="139"/>
      <c r="Q328" s="139"/>
      <c r="R328" s="139"/>
      <c r="S328" s="139"/>
      <c r="T328" s="139"/>
      <c r="U328" s="139"/>
      <c r="V328" s="139"/>
      <c r="W328" s="139"/>
      <c r="X328" s="139"/>
      <c r="Y328" s="139"/>
      <c r="Z328" s="139"/>
    </row>
    <row r="329" ht="136.5" customHeight="1">
      <c r="A329" s="30">
        <v>313.0</v>
      </c>
      <c r="B329" s="130">
        <v>1.0</v>
      </c>
      <c r="C329" s="43" t="s">
        <v>1379</v>
      </c>
      <c r="D329" s="144"/>
      <c r="E329" s="94" t="s">
        <v>1380</v>
      </c>
      <c r="F329" s="82"/>
      <c r="G329" s="123" t="s">
        <v>856</v>
      </c>
      <c r="H329" s="45" t="s">
        <v>856</v>
      </c>
      <c r="I329" s="45"/>
      <c r="J329" s="48" t="s">
        <v>857</v>
      </c>
      <c r="K329" s="47"/>
      <c r="L329" s="48" t="s">
        <v>856</v>
      </c>
      <c r="M329" s="143"/>
      <c r="N329" s="143"/>
      <c r="O329" s="38" t="str">
        <f t="shared" si="3"/>
        <v/>
      </c>
      <c r="P329" s="139"/>
      <c r="Q329" s="139"/>
      <c r="R329" s="139"/>
      <c r="S329" s="139"/>
      <c r="T329" s="139"/>
      <c r="U329" s="139"/>
      <c r="V329" s="139"/>
      <c r="W329" s="139"/>
      <c r="X329" s="139"/>
      <c r="Y329" s="139"/>
      <c r="Z329" s="139"/>
    </row>
    <row r="330" ht="146.25" customHeight="1">
      <c r="A330" s="30">
        <v>314.0</v>
      </c>
      <c r="B330" s="130">
        <v>1.0</v>
      </c>
      <c r="C330" s="43" t="s">
        <v>1381</v>
      </c>
      <c r="D330" s="144"/>
      <c r="E330" s="94" t="s">
        <v>1382</v>
      </c>
      <c r="F330" s="82"/>
      <c r="G330" s="123" t="s">
        <v>708</v>
      </c>
      <c r="H330" s="45" t="s">
        <v>81</v>
      </c>
      <c r="I330" s="45"/>
      <c r="J330" s="48">
        <v>2620.0</v>
      </c>
      <c r="K330" s="47"/>
      <c r="L330" s="48">
        <f t="shared" ref="L330:L333" si="40">J330*1.8</f>
        <v>4716</v>
      </c>
      <c r="M330" s="143"/>
      <c r="N330" s="143"/>
      <c r="O330" s="38" t="str">
        <f t="shared" si="3"/>
        <v/>
      </c>
      <c r="P330" s="139"/>
      <c r="Q330" s="139"/>
      <c r="R330" s="139"/>
      <c r="S330" s="139"/>
      <c r="T330" s="139"/>
      <c r="U330" s="139"/>
      <c r="V330" s="139"/>
      <c r="W330" s="139"/>
      <c r="X330" s="139"/>
      <c r="Y330" s="139"/>
      <c r="Z330" s="139"/>
    </row>
    <row r="331" ht="146.25" customHeight="1">
      <c r="A331" s="137">
        <v>315.0</v>
      </c>
      <c r="B331" s="130">
        <v>1.0</v>
      </c>
      <c r="C331" s="43" t="s">
        <v>1383</v>
      </c>
      <c r="D331" s="144"/>
      <c r="E331" s="94" t="s">
        <v>1384</v>
      </c>
      <c r="F331" s="82"/>
      <c r="G331" s="123" t="s">
        <v>708</v>
      </c>
      <c r="H331" s="45" t="s">
        <v>81</v>
      </c>
      <c r="I331" s="45"/>
      <c r="J331" s="48">
        <v>2420.0</v>
      </c>
      <c r="K331" s="47"/>
      <c r="L331" s="48">
        <f t="shared" si="40"/>
        <v>4356</v>
      </c>
      <c r="M331" s="143"/>
      <c r="N331" s="143"/>
      <c r="O331" s="38" t="str">
        <f t="shared" si="3"/>
        <v/>
      </c>
      <c r="P331" s="139"/>
      <c r="Q331" s="139"/>
      <c r="R331" s="139"/>
      <c r="S331" s="139"/>
      <c r="T331" s="139"/>
      <c r="U331" s="139"/>
      <c r="V331" s="139"/>
      <c r="W331" s="139"/>
      <c r="X331" s="139"/>
      <c r="Y331" s="139"/>
      <c r="Z331" s="139"/>
    </row>
    <row r="332" ht="138.0" customHeight="1">
      <c r="A332" s="30">
        <v>316.0</v>
      </c>
      <c r="B332" s="130">
        <v>1.0</v>
      </c>
      <c r="C332" s="43" t="s">
        <v>1385</v>
      </c>
      <c r="D332" s="144"/>
      <c r="E332" s="94" t="s">
        <v>1386</v>
      </c>
      <c r="F332" s="82"/>
      <c r="G332" s="123" t="s">
        <v>708</v>
      </c>
      <c r="H332" s="45" t="s">
        <v>791</v>
      </c>
      <c r="I332" s="45"/>
      <c r="J332" s="48">
        <v>2180.0</v>
      </c>
      <c r="K332" s="47"/>
      <c r="L332" s="48">
        <f t="shared" si="40"/>
        <v>3924</v>
      </c>
      <c r="M332" s="143"/>
      <c r="N332" s="143"/>
      <c r="O332" s="38" t="str">
        <f t="shared" si="3"/>
        <v/>
      </c>
      <c r="P332" s="139"/>
      <c r="Q332" s="139"/>
      <c r="R332" s="139"/>
      <c r="S332" s="139"/>
      <c r="T332" s="139"/>
      <c r="U332" s="139"/>
      <c r="V332" s="139"/>
      <c r="W332" s="139"/>
      <c r="X332" s="139"/>
      <c r="Y332" s="139"/>
      <c r="Z332" s="139"/>
    </row>
    <row r="333" ht="136.5" customHeight="1">
      <c r="A333" s="30">
        <v>317.0</v>
      </c>
      <c r="B333" s="130">
        <v>1.0</v>
      </c>
      <c r="C333" s="43" t="s">
        <v>1387</v>
      </c>
      <c r="D333" s="144"/>
      <c r="E333" s="94" t="s">
        <v>1388</v>
      </c>
      <c r="F333" s="82"/>
      <c r="G333" s="123" t="s">
        <v>708</v>
      </c>
      <c r="H333" s="45" t="s">
        <v>791</v>
      </c>
      <c r="I333" s="45"/>
      <c r="J333" s="48">
        <v>1990.0</v>
      </c>
      <c r="K333" s="47"/>
      <c r="L333" s="48">
        <f t="shared" si="40"/>
        <v>3582</v>
      </c>
      <c r="M333" s="143"/>
      <c r="N333" s="143"/>
      <c r="O333" s="38" t="str">
        <f t="shared" si="3"/>
        <v/>
      </c>
      <c r="P333" s="139"/>
      <c r="Q333" s="139"/>
      <c r="R333" s="139"/>
      <c r="S333" s="139"/>
      <c r="T333" s="139"/>
      <c r="U333" s="139"/>
      <c r="V333" s="139"/>
      <c r="W333" s="139"/>
      <c r="X333" s="139"/>
      <c r="Y333" s="139"/>
      <c r="Z333" s="139"/>
    </row>
    <row r="334" ht="132.0" customHeight="1">
      <c r="A334" s="137">
        <v>318.0</v>
      </c>
      <c r="B334" s="130">
        <v>1.0</v>
      </c>
      <c r="C334" s="43" t="s">
        <v>1389</v>
      </c>
      <c r="D334" s="144"/>
      <c r="E334" s="94" t="s">
        <v>1390</v>
      </c>
      <c r="F334" s="82"/>
      <c r="G334" s="123" t="s">
        <v>856</v>
      </c>
      <c r="H334" s="45" t="s">
        <v>856</v>
      </c>
      <c r="I334" s="45"/>
      <c r="J334" s="48" t="s">
        <v>857</v>
      </c>
      <c r="K334" s="47"/>
      <c r="L334" s="48" t="s">
        <v>856</v>
      </c>
      <c r="M334" s="143"/>
      <c r="N334" s="143"/>
      <c r="O334" s="38" t="str">
        <f t="shared" si="3"/>
        <v/>
      </c>
      <c r="P334" s="139"/>
      <c r="Q334" s="139"/>
      <c r="R334" s="139"/>
      <c r="S334" s="139"/>
      <c r="T334" s="139"/>
      <c r="U334" s="139"/>
      <c r="V334" s="139"/>
      <c r="W334" s="139"/>
      <c r="X334" s="139"/>
      <c r="Y334" s="139"/>
      <c r="Z334" s="139"/>
    </row>
    <row r="335" ht="124.5" customHeight="1">
      <c r="A335" s="30">
        <v>319.0</v>
      </c>
      <c r="B335" s="130">
        <v>1.0</v>
      </c>
      <c r="C335" s="43" t="s">
        <v>1391</v>
      </c>
      <c r="D335" s="144"/>
      <c r="E335" s="94" t="s">
        <v>1392</v>
      </c>
      <c r="F335" s="82"/>
      <c r="G335" s="123" t="s">
        <v>708</v>
      </c>
      <c r="H335" s="45" t="s">
        <v>81</v>
      </c>
      <c r="I335" s="45"/>
      <c r="J335" s="48">
        <v>1530.0</v>
      </c>
      <c r="K335" s="47"/>
      <c r="L335" s="48">
        <f t="shared" ref="L335:L349" si="41">J335*1.8</f>
        <v>2754</v>
      </c>
      <c r="M335" s="143"/>
      <c r="N335" s="143"/>
      <c r="O335" s="38" t="str">
        <f t="shared" si="3"/>
        <v/>
      </c>
      <c r="P335" s="139"/>
      <c r="Q335" s="139"/>
      <c r="R335" s="139"/>
      <c r="S335" s="139"/>
      <c r="T335" s="139"/>
      <c r="U335" s="139"/>
      <c r="V335" s="139"/>
      <c r="W335" s="139"/>
      <c r="X335" s="139"/>
      <c r="Y335" s="139"/>
      <c r="Z335" s="139"/>
    </row>
    <row r="336" ht="120.0" customHeight="1">
      <c r="A336" s="30">
        <v>320.0</v>
      </c>
      <c r="B336" s="130">
        <v>1.0</v>
      </c>
      <c r="C336" s="43" t="s">
        <v>1393</v>
      </c>
      <c r="D336" s="144"/>
      <c r="E336" s="94" t="s">
        <v>1394</v>
      </c>
      <c r="F336" s="82"/>
      <c r="G336" s="123" t="s">
        <v>708</v>
      </c>
      <c r="H336" s="45" t="s">
        <v>791</v>
      </c>
      <c r="I336" s="45"/>
      <c r="J336" s="48">
        <v>1650.0</v>
      </c>
      <c r="K336" s="47"/>
      <c r="L336" s="48">
        <f t="shared" si="41"/>
        <v>2970</v>
      </c>
      <c r="M336" s="143"/>
      <c r="N336" s="143"/>
      <c r="O336" s="38" t="str">
        <f t="shared" si="3"/>
        <v/>
      </c>
      <c r="P336" s="139"/>
      <c r="Q336" s="139"/>
      <c r="R336" s="139"/>
      <c r="S336" s="139"/>
      <c r="T336" s="139"/>
      <c r="U336" s="139"/>
      <c r="V336" s="139"/>
      <c r="W336" s="139"/>
      <c r="X336" s="139"/>
      <c r="Y336" s="139"/>
      <c r="Z336" s="139"/>
    </row>
    <row r="337" ht="138.0" customHeight="1">
      <c r="A337" s="137">
        <v>321.0</v>
      </c>
      <c r="B337" s="130">
        <v>1.0</v>
      </c>
      <c r="C337" s="43" t="s">
        <v>1395</v>
      </c>
      <c r="D337" s="144"/>
      <c r="E337" s="94" t="s">
        <v>1396</v>
      </c>
      <c r="F337" s="82"/>
      <c r="G337" s="123" t="s">
        <v>708</v>
      </c>
      <c r="H337" s="45" t="s">
        <v>81</v>
      </c>
      <c r="I337" s="45"/>
      <c r="J337" s="48">
        <v>1128.0</v>
      </c>
      <c r="K337" s="47"/>
      <c r="L337" s="48">
        <f t="shared" si="41"/>
        <v>2030.4</v>
      </c>
      <c r="M337" s="143"/>
      <c r="N337" s="143"/>
      <c r="O337" s="38" t="str">
        <f t="shared" si="3"/>
        <v/>
      </c>
      <c r="P337" s="139"/>
      <c r="Q337" s="139"/>
      <c r="R337" s="139"/>
      <c r="S337" s="139"/>
      <c r="T337" s="139"/>
      <c r="U337" s="139"/>
      <c r="V337" s="139"/>
      <c r="W337" s="139"/>
      <c r="X337" s="139"/>
      <c r="Y337" s="139"/>
      <c r="Z337" s="139"/>
    </row>
    <row r="338" ht="191.25" customHeight="1">
      <c r="A338" s="30">
        <v>322.0</v>
      </c>
      <c r="B338" s="130">
        <v>1.0</v>
      </c>
      <c r="C338" s="43" t="s">
        <v>1397</v>
      </c>
      <c r="D338" s="144"/>
      <c r="E338" s="94" t="s">
        <v>1398</v>
      </c>
      <c r="F338" s="82"/>
      <c r="G338" s="123" t="s">
        <v>708</v>
      </c>
      <c r="H338" s="45" t="s">
        <v>791</v>
      </c>
      <c r="I338" s="45"/>
      <c r="J338" s="48">
        <v>2460.0</v>
      </c>
      <c r="K338" s="47"/>
      <c r="L338" s="48">
        <f t="shared" si="41"/>
        <v>4428</v>
      </c>
      <c r="M338" s="143"/>
      <c r="N338" s="143"/>
      <c r="O338" s="38" t="str">
        <f t="shared" si="3"/>
        <v/>
      </c>
      <c r="P338" s="139"/>
      <c r="Q338" s="139"/>
      <c r="R338" s="139"/>
      <c r="S338" s="139"/>
      <c r="T338" s="139"/>
      <c r="U338" s="139"/>
      <c r="V338" s="139"/>
      <c r="W338" s="139"/>
      <c r="X338" s="139"/>
      <c r="Y338" s="139"/>
      <c r="Z338" s="139"/>
    </row>
    <row r="339" ht="146.25" customHeight="1">
      <c r="A339" s="30">
        <v>323.0</v>
      </c>
      <c r="B339" s="130">
        <v>1.0</v>
      </c>
      <c r="C339" s="43" t="s">
        <v>1399</v>
      </c>
      <c r="D339" s="144"/>
      <c r="E339" s="94" t="s">
        <v>1400</v>
      </c>
      <c r="F339" s="82"/>
      <c r="G339" s="123" t="s">
        <v>708</v>
      </c>
      <c r="H339" s="45" t="s">
        <v>705</v>
      </c>
      <c r="I339" s="45"/>
      <c r="J339" s="48">
        <v>3140.0</v>
      </c>
      <c r="K339" s="47"/>
      <c r="L339" s="48">
        <f t="shared" si="41"/>
        <v>5652</v>
      </c>
      <c r="M339" s="143"/>
      <c r="N339" s="143"/>
      <c r="O339" s="38" t="str">
        <f t="shared" si="3"/>
        <v/>
      </c>
      <c r="P339" s="139"/>
      <c r="Q339" s="139"/>
      <c r="R339" s="139"/>
      <c r="S339" s="139"/>
      <c r="T339" s="139"/>
      <c r="U339" s="139"/>
      <c r="V339" s="139"/>
      <c r="W339" s="139"/>
      <c r="X339" s="139"/>
      <c r="Y339" s="139"/>
      <c r="Z339" s="139"/>
    </row>
    <row r="340" ht="146.25" customHeight="1">
      <c r="A340" s="137">
        <v>324.0</v>
      </c>
      <c r="B340" s="130">
        <v>1.0</v>
      </c>
      <c r="C340" s="43" t="s">
        <v>1401</v>
      </c>
      <c r="D340" s="144"/>
      <c r="E340" s="94" t="s">
        <v>1402</v>
      </c>
      <c r="F340" s="82"/>
      <c r="G340" s="123" t="s">
        <v>708</v>
      </c>
      <c r="H340" s="45" t="s">
        <v>791</v>
      </c>
      <c r="I340" s="45"/>
      <c r="J340" s="48">
        <v>2360.0</v>
      </c>
      <c r="K340" s="47"/>
      <c r="L340" s="48">
        <f t="shared" si="41"/>
        <v>4248</v>
      </c>
      <c r="M340" s="143"/>
      <c r="N340" s="143"/>
      <c r="O340" s="38" t="str">
        <f t="shared" si="3"/>
        <v/>
      </c>
      <c r="P340" s="139"/>
      <c r="Q340" s="139"/>
      <c r="R340" s="139"/>
      <c r="S340" s="139"/>
      <c r="T340" s="139"/>
      <c r="U340" s="139"/>
      <c r="V340" s="139"/>
      <c r="W340" s="139"/>
      <c r="X340" s="139"/>
      <c r="Y340" s="139"/>
      <c r="Z340" s="139"/>
    </row>
    <row r="341" ht="210.0" customHeight="1">
      <c r="A341" s="30">
        <v>325.0</v>
      </c>
      <c r="B341" s="130">
        <v>1.0</v>
      </c>
      <c r="C341" s="43" t="s">
        <v>1403</v>
      </c>
      <c r="D341" s="144"/>
      <c r="E341" s="94" t="s">
        <v>1404</v>
      </c>
      <c r="F341" s="82"/>
      <c r="G341" s="123" t="s">
        <v>708</v>
      </c>
      <c r="H341" s="45" t="s">
        <v>791</v>
      </c>
      <c r="I341" s="45"/>
      <c r="J341" s="48">
        <v>3160.0</v>
      </c>
      <c r="K341" s="47"/>
      <c r="L341" s="48">
        <f t="shared" si="41"/>
        <v>5688</v>
      </c>
      <c r="M341" s="143"/>
      <c r="N341" s="143"/>
      <c r="O341" s="38" t="str">
        <f t="shared" si="3"/>
        <v/>
      </c>
      <c r="P341" s="139"/>
      <c r="Q341" s="139"/>
      <c r="R341" s="139"/>
      <c r="S341" s="139"/>
      <c r="T341" s="139"/>
      <c r="U341" s="139"/>
      <c r="V341" s="139"/>
      <c r="W341" s="139"/>
      <c r="X341" s="139"/>
      <c r="Y341" s="139"/>
      <c r="Z341" s="139"/>
    </row>
    <row r="342" ht="210.0" customHeight="1">
      <c r="A342" s="30">
        <v>326.0</v>
      </c>
      <c r="B342" s="130">
        <v>1.0</v>
      </c>
      <c r="C342" s="43" t="s">
        <v>1405</v>
      </c>
      <c r="D342" s="144"/>
      <c r="E342" s="94" t="s">
        <v>1406</v>
      </c>
      <c r="F342" s="82"/>
      <c r="G342" s="123" t="s">
        <v>708</v>
      </c>
      <c r="H342" s="45" t="s">
        <v>791</v>
      </c>
      <c r="I342" s="45"/>
      <c r="J342" s="48">
        <v>3040.0</v>
      </c>
      <c r="K342" s="47"/>
      <c r="L342" s="48">
        <f t="shared" si="41"/>
        <v>5472</v>
      </c>
      <c r="M342" s="143"/>
      <c r="N342" s="143"/>
      <c r="O342" s="38" t="str">
        <f t="shared" si="3"/>
        <v/>
      </c>
      <c r="P342" s="139"/>
      <c r="Q342" s="139"/>
      <c r="R342" s="139"/>
      <c r="S342" s="139"/>
      <c r="T342" s="139"/>
      <c r="U342" s="139"/>
      <c r="V342" s="139"/>
      <c r="W342" s="139"/>
      <c r="X342" s="139"/>
      <c r="Y342" s="139"/>
      <c r="Z342" s="139"/>
    </row>
    <row r="343" ht="132.0" customHeight="1">
      <c r="A343" s="137">
        <v>327.0</v>
      </c>
      <c r="B343" s="130">
        <v>1.0</v>
      </c>
      <c r="C343" s="43" t="s">
        <v>1407</v>
      </c>
      <c r="D343" s="144"/>
      <c r="E343" s="94" t="s">
        <v>1408</v>
      </c>
      <c r="F343" s="82"/>
      <c r="G343" s="123" t="s">
        <v>708</v>
      </c>
      <c r="H343" s="45" t="s">
        <v>791</v>
      </c>
      <c r="I343" s="45"/>
      <c r="J343" s="48">
        <v>3040.0</v>
      </c>
      <c r="K343" s="47"/>
      <c r="L343" s="48">
        <f t="shared" si="41"/>
        <v>5472</v>
      </c>
      <c r="M343" s="143"/>
      <c r="N343" s="143"/>
      <c r="O343" s="38" t="str">
        <f t="shared" si="3"/>
        <v/>
      </c>
      <c r="P343" s="139"/>
      <c r="Q343" s="139"/>
      <c r="R343" s="139"/>
      <c r="S343" s="139"/>
      <c r="T343" s="139"/>
      <c r="U343" s="139"/>
      <c r="V343" s="139"/>
      <c r="W343" s="139"/>
      <c r="X343" s="139"/>
      <c r="Y343" s="139"/>
      <c r="Z343" s="139"/>
    </row>
    <row r="344" ht="132.0" customHeight="1">
      <c r="A344" s="30">
        <v>328.0</v>
      </c>
      <c r="B344" s="130">
        <v>1.0</v>
      </c>
      <c r="C344" s="43" t="s">
        <v>1409</v>
      </c>
      <c r="D344" s="144"/>
      <c r="E344" s="94" t="s">
        <v>1410</v>
      </c>
      <c r="F344" s="82"/>
      <c r="G344" s="123" t="s">
        <v>708</v>
      </c>
      <c r="H344" s="45" t="s">
        <v>1411</v>
      </c>
      <c r="I344" s="45"/>
      <c r="J344" s="48">
        <v>228.0</v>
      </c>
      <c r="K344" s="47"/>
      <c r="L344" s="48">
        <f t="shared" si="41"/>
        <v>410.4</v>
      </c>
      <c r="M344" s="143"/>
      <c r="N344" s="143"/>
      <c r="O344" s="38" t="str">
        <f t="shared" si="3"/>
        <v/>
      </c>
      <c r="P344" s="139"/>
      <c r="Q344" s="139"/>
      <c r="R344" s="139"/>
      <c r="S344" s="139"/>
      <c r="T344" s="139"/>
      <c r="U344" s="139"/>
      <c r="V344" s="139"/>
      <c r="W344" s="139"/>
      <c r="X344" s="139"/>
      <c r="Y344" s="139"/>
      <c r="Z344" s="139"/>
    </row>
    <row r="345" ht="132.0" customHeight="1">
      <c r="A345" s="30">
        <v>329.0</v>
      </c>
      <c r="B345" s="130">
        <v>1.0</v>
      </c>
      <c r="C345" s="43" t="s">
        <v>1412</v>
      </c>
      <c r="D345" s="144"/>
      <c r="E345" s="94" t="s">
        <v>1413</v>
      </c>
      <c r="F345" s="82"/>
      <c r="G345" s="123" t="s">
        <v>708</v>
      </c>
      <c r="H345" s="45" t="s">
        <v>791</v>
      </c>
      <c r="I345" s="45"/>
      <c r="J345" s="48">
        <v>186.0</v>
      </c>
      <c r="K345" s="47"/>
      <c r="L345" s="48">
        <f t="shared" si="41"/>
        <v>334.8</v>
      </c>
      <c r="M345" s="143"/>
      <c r="N345" s="143"/>
      <c r="O345" s="38" t="str">
        <f t="shared" si="3"/>
        <v/>
      </c>
      <c r="P345" s="139"/>
      <c r="Q345" s="139"/>
      <c r="R345" s="139"/>
      <c r="S345" s="139"/>
      <c r="T345" s="139"/>
      <c r="U345" s="139"/>
      <c r="V345" s="139"/>
      <c r="W345" s="139"/>
      <c r="X345" s="139"/>
      <c r="Y345" s="139"/>
      <c r="Z345" s="139"/>
    </row>
    <row r="346" ht="132.0" customHeight="1">
      <c r="A346" s="41">
        <v>330.0</v>
      </c>
      <c r="B346" s="41">
        <v>1.0</v>
      </c>
      <c r="C346" s="43" t="s">
        <v>1414</v>
      </c>
      <c r="D346" s="144"/>
      <c r="E346" s="94" t="s">
        <v>1415</v>
      </c>
      <c r="F346" s="82"/>
      <c r="G346" s="123" t="s">
        <v>708</v>
      </c>
      <c r="H346" s="45" t="s">
        <v>791</v>
      </c>
      <c r="I346" s="45"/>
      <c r="J346" s="48">
        <v>276.0</v>
      </c>
      <c r="K346" s="47"/>
      <c r="L346" s="48">
        <f t="shared" si="41"/>
        <v>496.8</v>
      </c>
      <c r="M346" s="143"/>
      <c r="N346" s="143"/>
      <c r="O346" s="38" t="str">
        <f t="shared" si="3"/>
        <v/>
      </c>
      <c r="P346" s="139"/>
      <c r="Q346" s="139"/>
      <c r="R346" s="139"/>
      <c r="S346" s="139"/>
      <c r="T346" s="139"/>
      <c r="U346" s="139"/>
      <c r="V346" s="139"/>
      <c r="W346" s="139"/>
      <c r="X346" s="139"/>
      <c r="Y346" s="139"/>
      <c r="Z346" s="139"/>
    </row>
    <row r="347" ht="132.0" customHeight="1">
      <c r="A347" s="41">
        <v>331.0</v>
      </c>
      <c r="B347" s="41">
        <v>1.0</v>
      </c>
      <c r="C347" s="43" t="s">
        <v>1416</v>
      </c>
      <c r="D347" s="144"/>
      <c r="E347" s="94" t="s">
        <v>1417</v>
      </c>
      <c r="F347" s="82"/>
      <c r="G347" s="123" t="s">
        <v>708</v>
      </c>
      <c r="H347" s="45" t="s">
        <v>791</v>
      </c>
      <c r="I347" s="45"/>
      <c r="J347" s="48">
        <v>306.0</v>
      </c>
      <c r="K347" s="47"/>
      <c r="L347" s="48">
        <f t="shared" si="41"/>
        <v>550.8</v>
      </c>
      <c r="M347" s="143"/>
      <c r="N347" s="143"/>
      <c r="O347" s="38" t="str">
        <f t="shared" si="3"/>
        <v/>
      </c>
      <c r="P347" s="139"/>
      <c r="Q347" s="139"/>
      <c r="R347" s="139"/>
      <c r="S347" s="139"/>
      <c r="T347" s="139"/>
      <c r="U347" s="139"/>
      <c r="V347" s="139"/>
      <c r="W347" s="139"/>
      <c r="X347" s="139"/>
      <c r="Y347" s="139"/>
      <c r="Z347" s="139"/>
    </row>
    <row r="348" ht="132.0" customHeight="1">
      <c r="A348" s="41">
        <v>332.0</v>
      </c>
      <c r="B348" s="41">
        <v>1.0</v>
      </c>
      <c r="C348" s="43" t="s">
        <v>1418</v>
      </c>
      <c r="D348" s="144"/>
      <c r="E348" s="94" t="s">
        <v>1419</v>
      </c>
      <c r="F348" s="82"/>
      <c r="G348" s="123" t="s">
        <v>708</v>
      </c>
      <c r="H348" s="45" t="s">
        <v>1411</v>
      </c>
      <c r="I348" s="45"/>
      <c r="J348" s="48">
        <v>456.0</v>
      </c>
      <c r="K348" s="47"/>
      <c r="L348" s="48">
        <f t="shared" si="41"/>
        <v>820.8</v>
      </c>
      <c r="M348" s="143"/>
      <c r="N348" s="143"/>
      <c r="O348" s="38" t="str">
        <f t="shared" si="3"/>
        <v/>
      </c>
      <c r="P348" s="139"/>
      <c r="Q348" s="139"/>
      <c r="R348" s="139"/>
      <c r="S348" s="139"/>
      <c r="T348" s="139"/>
      <c r="U348" s="139"/>
      <c r="V348" s="139"/>
      <c r="W348" s="139"/>
      <c r="X348" s="139"/>
      <c r="Y348" s="139"/>
      <c r="Z348" s="139"/>
    </row>
    <row r="349" ht="132.0" customHeight="1">
      <c r="A349" s="41">
        <v>333.0</v>
      </c>
      <c r="B349" s="41">
        <v>1.0</v>
      </c>
      <c r="C349" s="43" t="s">
        <v>1420</v>
      </c>
      <c r="D349" s="144"/>
      <c r="E349" s="94" t="s">
        <v>1421</v>
      </c>
      <c r="F349" s="82"/>
      <c r="G349" s="123" t="s">
        <v>708</v>
      </c>
      <c r="H349" s="45" t="s">
        <v>791</v>
      </c>
      <c r="I349" s="45"/>
      <c r="J349" s="48">
        <v>23.0</v>
      </c>
      <c r="K349" s="47"/>
      <c r="L349" s="48">
        <f t="shared" si="41"/>
        <v>41.4</v>
      </c>
      <c r="M349" s="143"/>
      <c r="N349" s="143"/>
      <c r="O349" s="38" t="str">
        <f t="shared" si="3"/>
        <v/>
      </c>
      <c r="P349" s="139"/>
      <c r="Q349" s="139"/>
      <c r="R349" s="139"/>
      <c r="S349" s="139"/>
      <c r="T349" s="139"/>
      <c r="U349" s="139"/>
      <c r="V349" s="139"/>
      <c r="W349" s="139"/>
      <c r="X349" s="139"/>
      <c r="Y349" s="139"/>
      <c r="Z349" s="139"/>
    </row>
    <row r="350" ht="15.75" customHeight="1">
      <c r="A350" s="49" t="s">
        <v>17</v>
      </c>
      <c r="B350" s="50"/>
      <c r="C350" s="50"/>
      <c r="D350" s="50"/>
      <c r="E350" s="50"/>
      <c r="F350" s="50"/>
      <c r="G350" s="50"/>
      <c r="H350" s="50"/>
      <c r="I350" s="50"/>
      <c r="J350" s="50"/>
      <c r="K350" s="50"/>
      <c r="L350" s="22"/>
      <c r="M350" s="3"/>
      <c r="N350" s="3"/>
      <c r="O350" s="38" t="str">
        <f t="shared" si="3"/>
        <v/>
      </c>
      <c r="P350" s="3"/>
      <c r="Q350" s="3"/>
      <c r="R350" s="3"/>
      <c r="S350" s="3"/>
      <c r="T350" s="3"/>
      <c r="U350" s="3"/>
      <c r="V350" s="3"/>
      <c r="W350" s="3"/>
      <c r="X350" s="3"/>
      <c r="Y350" s="3"/>
      <c r="Z350" s="3"/>
    </row>
    <row r="351" ht="15.0" customHeight="1">
      <c r="A351" s="147"/>
      <c r="B351" s="148"/>
      <c r="C351" s="149"/>
      <c r="D351" s="149"/>
      <c r="E351" s="149"/>
      <c r="F351" s="149"/>
      <c r="G351" s="149"/>
      <c r="H351" s="150"/>
      <c r="I351" s="150"/>
      <c r="J351" s="3"/>
      <c r="K351" s="3"/>
      <c r="L351" s="3"/>
      <c r="M351" s="3"/>
      <c r="O351" s="3"/>
      <c r="P351" s="3"/>
      <c r="Q351" s="3"/>
      <c r="R351" s="3"/>
      <c r="S351" s="3"/>
      <c r="T351" s="3"/>
      <c r="U351" s="3"/>
      <c r="V351" s="3"/>
      <c r="W351" s="3"/>
      <c r="X351" s="3"/>
      <c r="Y351" s="3"/>
      <c r="Z351" s="3"/>
    </row>
    <row r="352" ht="15.0" customHeight="1">
      <c r="A352" s="151"/>
      <c r="B352" s="152"/>
      <c r="C352" s="153"/>
      <c r="D352" s="154"/>
      <c r="E352" s="154"/>
      <c r="F352" s="155"/>
      <c r="G352" s="154"/>
      <c r="H352" s="156"/>
      <c r="I352" s="156"/>
      <c r="J352" s="157"/>
      <c r="K352" s="158"/>
      <c r="L352" s="159"/>
      <c r="M352" s="3"/>
      <c r="N352" s="3"/>
      <c r="O352" s="3"/>
      <c r="P352" s="3"/>
      <c r="Q352" s="3"/>
      <c r="R352" s="3"/>
      <c r="S352" s="3"/>
      <c r="T352" s="3"/>
      <c r="U352" s="3"/>
      <c r="V352" s="3"/>
      <c r="W352" s="3"/>
      <c r="X352" s="3"/>
      <c r="Y352" s="3"/>
      <c r="Z352" s="3"/>
    </row>
    <row r="353" ht="15.0" customHeight="1">
      <c r="A353" s="151"/>
      <c r="B353" s="152"/>
      <c r="C353" s="153"/>
      <c r="D353" s="154"/>
      <c r="E353" s="154"/>
      <c r="F353" s="155"/>
      <c r="G353" s="154"/>
      <c r="H353" s="156"/>
      <c r="I353" s="156"/>
      <c r="J353" s="157"/>
      <c r="K353" s="158"/>
      <c r="L353" s="159"/>
      <c r="M353" s="3"/>
      <c r="N353" s="3"/>
      <c r="O353" s="3"/>
      <c r="P353" s="3"/>
      <c r="Q353" s="3"/>
      <c r="R353" s="3"/>
      <c r="S353" s="3"/>
      <c r="T353" s="3"/>
      <c r="U353" s="3"/>
      <c r="V353" s="3"/>
      <c r="W353" s="3"/>
      <c r="X353" s="3"/>
      <c r="Y353" s="3"/>
      <c r="Z353" s="3"/>
    </row>
    <row r="354" ht="15.0" customHeight="1">
      <c r="A354" s="151"/>
      <c r="B354" s="160"/>
      <c r="C354" s="153"/>
      <c r="D354" s="154"/>
      <c r="E354" s="154"/>
      <c r="F354" s="155"/>
      <c r="G354" s="154"/>
      <c r="H354" s="156"/>
      <c r="I354" s="156"/>
      <c r="J354" s="161"/>
      <c r="K354" s="162"/>
      <c r="L354" s="3"/>
      <c r="M354" s="3"/>
      <c r="N354" s="3"/>
      <c r="O354" s="3"/>
      <c r="P354" s="3"/>
      <c r="Q354" s="3"/>
      <c r="R354" s="3"/>
      <c r="S354" s="3"/>
      <c r="T354" s="3"/>
      <c r="U354" s="3"/>
      <c r="V354" s="3"/>
      <c r="W354" s="3"/>
      <c r="X354" s="3"/>
      <c r="Y354" s="3"/>
      <c r="Z354" s="3"/>
    </row>
    <row r="355" ht="15.0" customHeight="1">
      <c r="A355" s="151"/>
      <c r="B355" s="160"/>
      <c r="C355" s="153"/>
      <c r="D355" s="154"/>
      <c r="E355" s="154"/>
      <c r="F355" s="155"/>
      <c r="G355" s="154"/>
      <c r="H355" s="156"/>
      <c r="I355" s="156"/>
      <c r="J355" s="157"/>
      <c r="K355" s="159"/>
      <c r="L355" s="3"/>
      <c r="M355" s="3"/>
      <c r="N355" s="3"/>
      <c r="O355" s="3"/>
      <c r="P355" s="3"/>
      <c r="Q355" s="3"/>
      <c r="R355" s="3"/>
      <c r="S355" s="3"/>
      <c r="T355" s="3"/>
      <c r="U355" s="3"/>
      <c r="V355" s="3"/>
      <c r="W355" s="3"/>
      <c r="X355" s="3"/>
      <c r="Y355" s="3"/>
      <c r="Z355" s="3"/>
    </row>
    <row r="356" ht="15.0" customHeight="1">
      <c r="A356" s="151"/>
      <c r="B356" s="152"/>
      <c r="C356" s="153"/>
      <c r="D356" s="154"/>
      <c r="E356" s="154"/>
      <c r="F356" s="155"/>
      <c r="G356" s="154"/>
      <c r="H356" s="156"/>
      <c r="I356" s="156"/>
      <c r="J356" s="157"/>
      <c r="K356" s="3"/>
      <c r="L356" s="3"/>
      <c r="M356" s="3"/>
      <c r="N356" s="3"/>
      <c r="O356" s="3"/>
      <c r="P356" s="3"/>
      <c r="Q356" s="3"/>
      <c r="R356" s="3"/>
      <c r="S356" s="3"/>
      <c r="T356" s="3"/>
      <c r="U356" s="3"/>
      <c r="V356" s="3"/>
      <c r="W356" s="3"/>
      <c r="X356" s="3"/>
      <c r="Y356" s="3"/>
      <c r="Z356" s="3"/>
    </row>
    <row r="357" ht="15.0" customHeight="1">
      <c r="A357" s="151"/>
      <c r="B357" s="152"/>
      <c r="C357" s="153"/>
      <c r="D357" s="154"/>
      <c r="E357" s="154"/>
      <c r="F357" s="155"/>
      <c r="G357" s="154"/>
      <c r="H357" s="156"/>
      <c r="I357" s="156"/>
      <c r="J357" s="157"/>
      <c r="K357" s="3"/>
      <c r="L357" s="3"/>
      <c r="M357" s="3"/>
      <c r="N357" s="3"/>
      <c r="O357" s="3"/>
      <c r="P357" s="3"/>
      <c r="Q357" s="3"/>
      <c r="R357" s="3"/>
      <c r="S357" s="3"/>
      <c r="T357" s="3"/>
      <c r="U357" s="3"/>
      <c r="V357" s="3"/>
      <c r="W357" s="3"/>
      <c r="X357" s="3"/>
      <c r="Y357" s="3"/>
      <c r="Z357" s="3"/>
    </row>
    <row r="358" ht="15.0" customHeight="1">
      <c r="A358" s="151"/>
      <c r="B358" s="163"/>
      <c r="C358" s="164"/>
      <c r="D358" s="154"/>
      <c r="E358" s="154"/>
      <c r="F358" s="155"/>
      <c r="G358" s="154"/>
      <c r="H358" s="156"/>
      <c r="I358" s="156"/>
      <c r="J358" s="165"/>
      <c r="K358" s="3"/>
      <c r="L358" s="3"/>
      <c r="M358" s="3"/>
      <c r="N358" s="3"/>
      <c r="O358" s="3"/>
      <c r="P358" s="3"/>
      <c r="Q358" s="3"/>
      <c r="R358" s="3"/>
      <c r="S358" s="3"/>
      <c r="T358" s="3"/>
      <c r="U358" s="3"/>
      <c r="V358" s="3"/>
      <c r="W358" s="3"/>
      <c r="X358" s="3"/>
      <c r="Y358" s="3"/>
      <c r="Z358" s="3"/>
    </row>
    <row r="359" ht="15.0" customHeight="1">
      <c r="A359" s="151"/>
      <c r="B359" s="160"/>
      <c r="C359" s="153"/>
      <c r="D359" s="154"/>
      <c r="E359" s="154"/>
      <c r="F359" s="153"/>
      <c r="G359" s="154"/>
      <c r="H359" s="156"/>
      <c r="I359" s="156"/>
      <c r="J359" s="165"/>
      <c r="K359" s="3"/>
      <c r="L359" s="3"/>
      <c r="M359" s="3"/>
      <c r="N359" s="3"/>
      <c r="O359" s="3"/>
      <c r="P359" s="3"/>
      <c r="Q359" s="3"/>
      <c r="R359" s="3"/>
      <c r="S359" s="3"/>
      <c r="T359" s="3"/>
      <c r="U359" s="3"/>
      <c r="V359" s="3"/>
      <c r="W359" s="3"/>
      <c r="X359" s="3"/>
      <c r="Y359" s="3"/>
      <c r="Z359" s="3"/>
    </row>
    <row r="360" ht="15.0" customHeight="1">
      <c r="A360" s="166"/>
      <c r="B360" s="160"/>
      <c r="C360" s="153"/>
      <c r="D360" s="154"/>
      <c r="E360" s="154"/>
      <c r="F360" s="155"/>
      <c r="G360" s="154"/>
      <c r="H360" s="156"/>
      <c r="I360" s="156"/>
      <c r="J360" s="165"/>
      <c r="K360" s="3"/>
      <c r="L360" s="3"/>
      <c r="M360" s="3"/>
      <c r="N360" s="3"/>
      <c r="O360" s="3"/>
      <c r="P360" s="3"/>
      <c r="Q360" s="3"/>
      <c r="R360" s="3"/>
      <c r="S360" s="3"/>
      <c r="T360" s="3"/>
      <c r="U360" s="3"/>
      <c r="V360" s="3"/>
      <c r="W360" s="3"/>
      <c r="X360" s="3"/>
      <c r="Y360" s="3"/>
      <c r="Z360" s="3"/>
    </row>
    <row r="361" ht="31.5" customHeight="1">
      <c r="A361" s="167"/>
      <c r="B361" s="163"/>
      <c r="C361" s="153"/>
      <c r="D361" s="154"/>
      <c r="E361" s="154"/>
      <c r="F361" s="155"/>
      <c r="G361" s="154"/>
      <c r="H361" s="156"/>
      <c r="I361" s="156"/>
      <c r="J361" s="165"/>
      <c r="K361" s="3"/>
      <c r="L361" s="3"/>
      <c r="M361" s="3"/>
      <c r="N361" s="3"/>
      <c r="O361" s="3"/>
      <c r="P361" s="3"/>
      <c r="Q361" s="3"/>
      <c r="R361" s="3"/>
      <c r="S361" s="3"/>
      <c r="T361" s="3"/>
      <c r="U361" s="3"/>
      <c r="V361" s="3"/>
      <c r="W361" s="3"/>
      <c r="X361" s="3"/>
      <c r="Y361" s="3"/>
      <c r="Z361" s="3"/>
    </row>
    <row r="362" ht="3.75" customHeight="1">
      <c r="A362" s="166"/>
      <c r="B362" s="160"/>
      <c r="C362" s="154"/>
      <c r="D362" s="154"/>
      <c r="E362" s="154"/>
      <c r="F362" s="155"/>
      <c r="G362" s="154"/>
      <c r="H362" s="156"/>
      <c r="I362" s="156"/>
      <c r="J362" s="165"/>
      <c r="K362" s="3"/>
      <c r="L362" s="3"/>
      <c r="M362" s="3"/>
      <c r="N362" s="3"/>
      <c r="O362" s="3"/>
      <c r="P362" s="3"/>
      <c r="Q362" s="3"/>
      <c r="R362" s="3"/>
      <c r="S362" s="3"/>
      <c r="T362" s="3"/>
      <c r="U362" s="3"/>
      <c r="V362" s="3"/>
      <c r="W362" s="3"/>
      <c r="X362" s="3"/>
      <c r="Y362" s="3"/>
      <c r="Z362" s="3"/>
    </row>
    <row r="363" ht="14.25" customHeight="1">
      <c r="A363" s="51"/>
      <c r="B363" s="52"/>
      <c r="C363" s="52"/>
      <c r="D363" s="52"/>
      <c r="E363" s="52"/>
      <c r="F363" s="52"/>
      <c r="G363" s="52"/>
      <c r="H363" s="52"/>
      <c r="I363" s="52"/>
      <c r="J363" s="52"/>
      <c r="K363" s="53"/>
      <c r="L363" s="22"/>
      <c r="M363" s="3"/>
      <c r="N363" s="3"/>
      <c r="O363" s="3"/>
      <c r="P363" s="3"/>
      <c r="Q363" s="3"/>
      <c r="R363" s="3"/>
      <c r="S363" s="3"/>
      <c r="T363" s="3"/>
      <c r="U363" s="3"/>
      <c r="V363" s="3"/>
      <c r="W363" s="3"/>
      <c r="X363" s="3"/>
      <c r="Y363" s="3"/>
      <c r="Z363" s="3"/>
    </row>
    <row r="364" ht="15.0" customHeight="1">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row>
    <row r="365" ht="14.25" customHeight="1">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row>
    <row r="366" ht="15.0" customHeight="1">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row>
    <row r="367" ht="14.25" customHeight="1">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row>
    <row r="368" ht="14.25" customHeight="1">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row>
    <row r="369" ht="14.25" customHeight="1">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row>
    <row r="370" ht="15.0" customHeight="1">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row>
    <row r="371" ht="14.25" customHeight="1">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row>
    <row r="372" ht="14.25" customHeight="1">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row>
    <row r="373" ht="14.25" customHeight="1">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row>
    <row r="374" ht="14.25" customHeight="1">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row>
    <row r="375" ht="14.25" customHeight="1">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row>
    <row r="376" ht="15.0" customHeight="1">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row>
    <row r="377" ht="14.25" customHeight="1">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row>
    <row r="378" ht="14.25" customHeight="1">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row>
    <row r="379" ht="14.25" customHeight="1">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row>
    <row r="380" ht="14.25" customHeight="1">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row>
    <row r="381" ht="14.25" customHeight="1">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row>
    <row r="382" ht="15.0" customHeight="1">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row>
    <row r="383" ht="14.25" customHeight="1">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row>
    <row r="384" ht="14.25" customHeight="1">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row>
    <row r="385" ht="14.25" customHeight="1">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row>
    <row r="386" ht="14.25" customHeight="1">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row>
    <row r="387" ht="14.25" customHeight="1">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row>
    <row r="388" ht="15.0" customHeight="1">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row>
    <row r="389" ht="14.25" customHeight="1">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row>
    <row r="390" ht="14.25" customHeight="1">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row>
    <row r="391" ht="14.25" customHeight="1">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row>
    <row r="392" ht="14.25" customHeight="1">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row>
    <row r="393" ht="14.25" customHeight="1">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row>
    <row r="394" ht="15.0" customHeight="1">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row>
    <row r="395" ht="14.25" customHeight="1">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row>
    <row r="396" ht="14.25" customHeight="1">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row>
    <row r="397" ht="14.25" customHeight="1">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row>
    <row r="398" ht="14.25" customHeight="1">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row>
    <row r="399" ht="14.25" customHeight="1">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row>
    <row r="400" ht="15.0" customHeight="1">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row>
    <row r="401" ht="14.25" customHeight="1">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row>
    <row r="402" ht="14.25" customHeight="1">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row>
    <row r="403" ht="14.25" customHeight="1">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row>
    <row r="404" ht="14.25" customHeight="1">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row>
    <row r="405" ht="14.25" customHeight="1">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row>
    <row r="406" ht="15.0" customHeight="1">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row>
    <row r="407" ht="14.25" customHeight="1">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row>
    <row r="408" ht="14.25" customHeight="1">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row>
    <row r="409" ht="14.25" customHeight="1">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row>
    <row r="410" ht="14.25" customHeight="1">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row>
    <row r="411" ht="14.25" customHeight="1">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row>
    <row r="412" ht="15.0" customHeight="1">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row>
    <row r="413" ht="14.25" customHeight="1">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row>
    <row r="414" ht="14.25" customHeight="1">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row>
    <row r="415" ht="14.25" customHeight="1">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row>
    <row r="416" ht="14.25" customHeight="1">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row>
    <row r="417" ht="14.25" customHeight="1">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row>
    <row r="418" ht="15.0" customHeight="1">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row>
    <row r="419" ht="14.25" customHeight="1">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row>
    <row r="420" ht="15.0" customHeight="1">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row>
    <row r="421" ht="14.25" customHeight="1">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row>
    <row r="422" ht="14.25" customHeight="1">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row>
    <row r="423" ht="14.25" customHeight="1">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row>
    <row r="424" ht="14.25" customHeight="1">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row>
    <row r="425" ht="14.25" customHeight="1">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row>
    <row r="426" ht="15.0" customHeight="1">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row>
    <row r="427" ht="14.25" customHeight="1">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row>
    <row r="428" ht="14.25" customHeight="1">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row>
    <row r="429" ht="14.25" customHeight="1">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row>
    <row r="430" ht="14.25" customHeight="1">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row>
    <row r="431" ht="14.25" customHeight="1">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row>
    <row r="432" ht="15.0" customHeight="1">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row>
    <row r="433" ht="14.25" customHeight="1">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row>
    <row r="434" ht="14.25" customHeight="1">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row>
    <row r="435" ht="14.25" customHeight="1">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row>
    <row r="436" ht="14.25" customHeight="1">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row>
    <row r="437" ht="14.25" customHeight="1">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row>
    <row r="438" ht="15.0" customHeight="1">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row>
    <row r="439" ht="14.25" customHeight="1">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row>
    <row r="440" ht="14.25" customHeight="1">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row>
    <row r="441" ht="14.25" customHeight="1">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row>
    <row r="442" ht="14.25" customHeight="1">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row>
    <row r="443" ht="14.25" customHeight="1">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row>
    <row r="444" ht="15.0" customHeight="1">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row>
    <row r="445" ht="14.25" customHeight="1">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row>
    <row r="446" ht="14.25" customHeight="1">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row>
    <row r="447" ht="14.25" customHeight="1">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row>
    <row r="448" ht="14.25" customHeight="1">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row>
    <row r="449" ht="14.25" customHeight="1">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row>
    <row r="450" ht="15.0" customHeight="1">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row>
    <row r="451" ht="14.25" customHeight="1">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row>
    <row r="452" ht="14.25" customHeight="1">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row>
    <row r="453" ht="14.25" customHeight="1">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row>
    <row r="454" ht="14.25" customHeight="1">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row>
    <row r="455" ht="14.25" customHeight="1">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row>
    <row r="456" ht="15.0" customHeight="1">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row>
    <row r="457" ht="14.25" customHeight="1">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row>
    <row r="458" ht="14.25" customHeight="1">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row>
    <row r="459" ht="14.25" customHeight="1">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row>
    <row r="460" ht="14.25" customHeight="1">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row>
    <row r="461" ht="14.25" customHeight="1">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row>
    <row r="462" ht="15.0" customHeight="1">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row>
    <row r="463" ht="14.25" customHeight="1">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row>
    <row r="464" ht="14.25" customHeight="1">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row>
    <row r="465" ht="14.25" customHeight="1">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row>
    <row r="466" ht="14.25" customHeight="1">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row>
    <row r="467" ht="14.25" customHeight="1">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row>
    <row r="468" ht="15.0" customHeight="1">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row>
    <row r="469" ht="14.25" customHeight="1">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row>
    <row r="470" ht="14.25" customHeight="1">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row>
    <row r="471" ht="14.25" customHeight="1">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row>
    <row r="472" ht="14.25" customHeight="1">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row>
    <row r="473" ht="14.25" customHeight="1">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row>
    <row r="474" ht="15.0" customHeight="1">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row>
    <row r="475" ht="14.25" customHeight="1">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row>
    <row r="476" ht="14.25" customHeight="1">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row>
    <row r="477" ht="14.25" customHeight="1">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row>
    <row r="478" ht="14.25" customHeight="1">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row>
    <row r="479" ht="14.25" customHeight="1">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row>
    <row r="480" ht="15.0" customHeight="1">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row>
    <row r="481" ht="14.25" customHeight="1">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row>
    <row r="482" ht="14.25" customHeight="1">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row>
    <row r="483" ht="14.25" customHeight="1">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row>
    <row r="484" ht="14.25" customHeight="1">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row>
    <row r="485" ht="14.25" customHeight="1">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row>
    <row r="486" ht="15.0" customHeight="1">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row>
    <row r="487" ht="14.25" customHeight="1">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row>
    <row r="488" ht="14.25" customHeight="1">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row>
    <row r="489" ht="14.25" customHeight="1">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row>
    <row r="490" ht="14.25" customHeight="1">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row>
    <row r="491" ht="14.25" customHeight="1">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row>
    <row r="492" ht="15.0" customHeight="1">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row>
    <row r="493" ht="14.25" customHeight="1">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row>
    <row r="494" ht="14.25" customHeight="1">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row>
    <row r="495" ht="14.25" customHeight="1">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row>
    <row r="496" ht="14.25" customHeight="1">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row>
    <row r="497" ht="14.25" customHeight="1">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row>
    <row r="498" ht="15.0" customHeight="1">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row>
    <row r="499" ht="14.25" customHeight="1">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row>
    <row r="500" ht="14.25" customHeight="1">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row>
    <row r="501" ht="14.25" customHeight="1">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row>
    <row r="502" ht="14.25" customHeight="1">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row>
    <row r="503" ht="14.25" customHeight="1">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row>
    <row r="504" ht="15.0" customHeight="1">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row>
    <row r="505" ht="14.25" customHeight="1">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row>
    <row r="506" ht="14.25" customHeight="1">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row>
    <row r="507" ht="14.25" customHeight="1">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row>
    <row r="508" ht="14.25" customHeight="1">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row>
    <row r="509" ht="14.25" customHeight="1">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row>
    <row r="510" ht="15.0" customHeight="1">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row>
    <row r="511" ht="14.25" customHeight="1">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row>
    <row r="512" ht="14.25" customHeight="1">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row>
    <row r="513" ht="14.25" customHeight="1">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row>
    <row r="514" ht="14.25" customHeight="1">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row>
    <row r="515" ht="14.25" customHeight="1">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row>
    <row r="516" ht="15.0" customHeight="1">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row>
    <row r="517" ht="14.25" customHeight="1">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row>
    <row r="518" ht="14.25" customHeight="1">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row>
    <row r="519" ht="14.25" customHeight="1">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row>
    <row r="520" ht="14.25" customHeight="1">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row>
    <row r="521" ht="14.25" customHeight="1">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row>
    <row r="522" ht="15.0" customHeight="1">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row>
    <row r="523" ht="14.25" customHeight="1">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row>
    <row r="524" ht="15.0" customHeight="1">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row>
    <row r="525" ht="14.25" customHeight="1">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row>
    <row r="526" ht="14.25" customHeight="1">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row>
    <row r="527" ht="14.25" customHeight="1">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row>
    <row r="528" ht="14.25" customHeight="1">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row>
    <row r="529" ht="14.25" customHeight="1">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row>
    <row r="530" ht="15.0" customHeight="1">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row>
    <row r="531" ht="14.25" customHeight="1">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row>
    <row r="532" ht="14.25" customHeight="1">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row>
    <row r="533" ht="3.75" customHeight="1">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row>
    <row r="534" ht="14.25" customHeight="1">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row>
    <row r="535" ht="15.0" customHeight="1">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row>
    <row r="536" ht="15.0" customHeight="1">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row>
    <row r="537" ht="15.0" customHeight="1">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row>
    <row r="538" ht="15.0" customHeight="1">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row>
    <row r="539" ht="15.0" customHeight="1">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row>
    <row r="540" ht="15.0" customHeight="1">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row>
    <row r="541" ht="14.25" customHeight="1">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row>
    <row r="542" ht="15.0" customHeight="1">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row>
    <row r="543" ht="14.25" customHeight="1">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row>
    <row r="544" ht="14.25" customHeight="1">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row>
    <row r="545" ht="14.25" customHeight="1">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row>
    <row r="546" ht="14.25" customHeight="1">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row>
    <row r="547" ht="14.25" customHeight="1">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row>
    <row r="548" ht="15.0" customHeight="1">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row>
    <row r="549" ht="14.25" customHeight="1">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row>
    <row r="550" ht="14.25" customHeight="1">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row>
    <row r="551" ht="14.25" customHeight="1">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row>
    <row r="552" ht="14.25" customHeight="1">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row>
    <row r="553" ht="14.25" customHeight="1">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row>
    <row r="554" ht="14.25" customHeight="1">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row>
    <row r="555" ht="14.25" customHeight="1">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row>
    <row r="556" ht="14.25" customHeight="1">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row>
    <row r="557" ht="14.25" customHeight="1">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row>
    <row r="558" ht="14.25" customHeight="1">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row>
    <row r="559" ht="14.25" customHeight="1">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row>
    <row r="560" ht="14.25" customHeight="1">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row>
    <row r="561" ht="14.25" customHeight="1">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row>
    <row r="562" ht="14.25" customHeight="1">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row>
    <row r="563" ht="14.25" customHeight="1">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row>
    <row r="564" ht="14.25" customHeight="1">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row>
    <row r="565" ht="14.25" customHeight="1">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row>
    <row r="566" ht="14.25" customHeight="1">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row>
    <row r="567" ht="14.25" customHeight="1">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row>
    <row r="568" ht="14.25" customHeight="1">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row>
    <row r="569" ht="14.25" customHeight="1">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row>
    <row r="570" ht="14.25" customHeight="1">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row>
    <row r="571" ht="14.25" customHeight="1">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row>
    <row r="572" ht="14.25" customHeight="1">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row>
    <row r="573" ht="14.25" customHeight="1">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row>
    <row r="574" ht="14.25" customHeight="1">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row>
    <row r="575" ht="14.25" customHeight="1">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row>
    <row r="576" ht="14.25" customHeight="1">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row>
    <row r="577" ht="14.25" customHeight="1">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row>
    <row r="578" ht="14.25" customHeight="1">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row>
    <row r="579" ht="14.25" customHeight="1">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row>
    <row r="580" ht="14.25" customHeight="1">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row>
    <row r="581" ht="14.25" customHeight="1">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row>
    <row r="582" ht="14.25" customHeight="1">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row>
    <row r="583" ht="14.25" customHeight="1">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row>
    <row r="584" ht="14.25" customHeight="1">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row>
    <row r="585" ht="14.25" customHeight="1">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row>
    <row r="586" ht="14.25" customHeight="1">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row>
    <row r="587" ht="14.25" customHeight="1">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row>
    <row r="588" ht="14.25" customHeight="1">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row>
    <row r="589" ht="14.25" customHeight="1">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row>
    <row r="590" ht="14.25" customHeight="1">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row>
    <row r="591" ht="14.25" customHeight="1">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row>
    <row r="592" ht="14.25" customHeight="1">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row>
    <row r="593" ht="14.25" customHeight="1">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row>
    <row r="594" ht="14.25" customHeight="1">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row>
    <row r="595" ht="14.25" customHeight="1">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row>
    <row r="596" ht="14.25" customHeight="1">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row>
    <row r="597" ht="14.25" customHeight="1">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row>
    <row r="598" ht="14.25" customHeight="1">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row>
    <row r="599" ht="14.25" customHeight="1">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row>
    <row r="600" ht="14.25" customHeight="1">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row>
    <row r="601" ht="14.25" customHeight="1">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row>
    <row r="602" ht="14.25" customHeight="1">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row>
    <row r="603" ht="14.25" customHeight="1">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row>
    <row r="604" ht="14.25" customHeight="1">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row>
    <row r="605" ht="14.25" customHeight="1">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row>
    <row r="606" ht="14.25" customHeight="1">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row>
    <row r="607" ht="14.25" customHeight="1">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row>
    <row r="608" ht="14.25" customHeight="1">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row>
    <row r="609" ht="14.25" customHeight="1">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row>
    <row r="610" ht="14.25" customHeight="1">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row>
    <row r="611" ht="14.25" customHeight="1">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row>
    <row r="612" ht="14.25" customHeight="1">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row>
    <row r="613" ht="14.25" customHeight="1">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row>
    <row r="614" ht="14.25" customHeight="1">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row>
    <row r="615" ht="14.25" customHeight="1">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row>
    <row r="616" ht="14.25" customHeight="1">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row>
    <row r="617" ht="14.25" customHeight="1">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row>
    <row r="618" ht="14.25" customHeight="1">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row>
    <row r="619" ht="14.25" customHeight="1">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row>
    <row r="620" ht="14.25" customHeight="1">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row>
    <row r="621" ht="14.25" customHeight="1">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row>
    <row r="622" ht="14.25" customHeight="1">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row>
    <row r="623" ht="14.25" customHeight="1">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row>
    <row r="624" ht="14.25" customHeight="1">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row>
    <row r="625" ht="14.25" customHeight="1">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row>
    <row r="626" ht="14.25" customHeight="1">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row>
    <row r="627" ht="14.25" customHeight="1">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row>
    <row r="628" ht="14.25" customHeight="1">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row>
    <row r="629" ht="14.25" customHeight="1">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row>
    <row r="630" ht="14.25" customHeight="1">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row>
    <row r="631" ht="14.25" customHeight="1">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row>
    <row r="632" ht="14.25" customHeight="1">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row>
    <row r="633" ht="14.25" customHeight="1">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row>
    <row r="634" ht="14.25" customHeight="1">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row>
    <row r="635" ht="14.25" customHeight="1">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row>
    <row r="636" ht="14.25" customHeight="1">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row>
    <row r="637" ht="14.25" customHeight="1">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row>
    <row r="638" ht="14.25" customHeight="1">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row>
    <row r="639" ht="14.25" customHeight="1">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row>
    <row r="640" ht="14.25" customHeight="1">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row>
    <row r="641" ht="14.25" customHeight="1">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row>
    <row r="642" ht="14.25" customHeight="1">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row>
    <row r="643" ht="14.25" customHeight="1">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row>
    <row r="644" ht="14.25" customHeight="1">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row>
    <row r="645" ht="14.25" customHeight="1">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row>
    <row r="646" ht="14.25" customHeight="1">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row>
    <row r="647" ht="14.25" customHeight="1">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row>
    <row r="648" ht="14.25" customHeight="1">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row>
    <row r="649" ht="14.25" customHeight="1">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row>
    <row r="650" ht="14.25" customHeight="1">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row>
    <row r="651" ht="14.25" customHeight="1">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row>
    <row r="652" ht="14.25" customHeight="1">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row>
    <row r="653" ht="14.25" customHeight="1">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row>
    <row r="654" ht="14.25" customHeight="1">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row>
    <row r="655" ht="14.25" customHeight="1">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row>
    <row r="656" ht="14.25" customHeight="1">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row>
    <row r="657" ht="14.25" customHeight="1">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row>
    <row r="658" ht="14.25" customHeight="1">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row>
    <row r="659" ht="14.25" customHeight="1">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row>
    <row r="660" ht="14.25" customHeight="1">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row>
    <row r="661" ht="14.25" customHeight="1">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row>
    <row r="662" ht="14.25" customHeight="1">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row>
    <row r="663" ht="14.25" customHeight="1">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row>
    <row r="664" ht="14.25" customHeight="1">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row>
    <row r="665" ht="14.25" customHeight="1">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row>
    <row r="666" ht="14.25" customHeight="1">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row>
    <row r="667" ht="14.25" customHeight="1">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row>
    <row r="668" ht="14.25" customHeight="1">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row>
    <row r="669" ht="14.25" customHeight="1">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row>
    <row r="670" ht="14.25" customHeight="1">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row>
    <row r="671" ht="14.25" customHeight="1">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row>
    <row r="672" ht="14.25" customHeight="1">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row>
    <row r="673" ht="14.25" customHeight="1">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row>
    <row r="674" ht="14.25" customHeight="1">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row>
    <row r="675" ht="14.25" customHeight="1">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row>
    <row r="676" ht="14.25" customHeight="1">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row>
    <row r="677" ht="14.25" customHeight="1">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row>
    <row r="678" ht="14.25" customHeight="1">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row>
    <row r="679" ht="14.25" customHeight="1">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row>
    <row r="680" ht="14.25" customHeight="1">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row>
    <row r="681" ht="14.25" customHeight="1">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row>
    <row r="682" ht="14.25" customHeight="1">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row>
    <row r="683" ht="14.25" customHeight="1">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row>
    <row r="684" ht="14.25" customHeight="1">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row>
    <row r="685" ht="14.25" customHeight="1">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row>
    <row r="686" ht="14.25" customHeight="1">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row>
    <row r="687" ht="14.25" customHeight="1">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row>
    <row r="688" ht="14.25" customHeight="1">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row>
    <row r="689" ht="14.25" customHeight="1">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row>
    <row r="690" ht="14.25" customHeight="1">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row>
    <row r="691" ht="14.25" customHeight="1">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row>
    <row r="692" ht="14.25" customHeight="1">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row>
    <row r="693" ht="14.25" customHeight="1">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row>
    <row r="694" ht="14.25" customHeight="1">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row>
    <row r="695" ht="14.25" customHeight="1">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row>
    <row r="696" ht="14.25" customHeight="1">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row>
    <row r="697" ht="14.25" customHeight="1">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row>
    <row r="698" ht="14.25" customHeight="1">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row>
    <row r="699" ht="14.25" customHeight="1">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row>
    <row r="700" ht="14.25" customHeight="1">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row>
    <row r="701" ht="14.25" customHeight="1">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row>
    <row r="702" ht="14.25" customHeight="1">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row>
    <row r="703" ht="14.25" customHeight="1">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row>
    <row r="704" ht="14.25" customHeight="1">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row>
    <row r="705" ht="14.25" customHeight="1">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row>
    <row r="706" ht="14.25" customHeight="1">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row>
    <row r="707" ht="14.25" customHeight="1">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row>
    <row r="708" ht="14.25" customHeight="1">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row>
    <row r="709" ht="14.25" customHeight="1">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row>
    <row r="710" ht="14.25" customHeight="1">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row>
    <row r="711" ht="14.25" customHeight="1">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row>
    <row r="712" ht="14.25" customHeight="1">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row>
    <row r="713" ht="14.25" customHeight="1">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row>
    <row r="714" ht="14.25" customHeight="1">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row>
    <row r="715" ht="14.25" customHeight="1">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row>
    <row r="716" ht="14.25" customHeight="1">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row>
    <row r="717" ht="14.25" customHeight="1">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row>
    <row r="718" ht="14.25" customHeight="1">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row>
    <row r="719" ht="14.25" customHeight="1">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row>
    <row r="720" ht="14.25" customHeight="1">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row>
    <row r="721" ht="14.25" customHeight="1">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row>
    <row r="722" ht="14.25" customHeight="1">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row>
    <row r="723" ht="14.25" customHeight="1">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row>
    <row r="724" ht="14.25" customHeight="1">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row>
    <row r="725" ht="14.25" customHeight="1">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row>
    <row r="726" ht="14.25" customHeight="1">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row>
    <row r="727" ht="14.25" customHeight="1">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row>
    <row r="728" ht="14.25" customHeight="1">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row>
    <row r="729" ht="14.25" customHeight="1">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row>
    <row r="730" ht="14.25" customHeight="1">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row>
    <row r="731" ht="14.25" customHeight="1">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row>
    <row r="732" ht="14.25" customHeight="1">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row>
    <row r="733" ht="14.25" customHeight="1">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row>
    <row r="734" ht="14.25" customHeight="1">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row>
    <row r="735" ht="14.25" customHeight="1">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row>
    <row r="736" ht="14.25" customHeight="1">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row>
    <row r="737" ht="14.25" customHeight="1">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row>
    <row r="738" ht="14.25" customHeight="1">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row>
    <row r="739" ht="14.25" customHeight="1">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row>
    <row r="740" ht="14.25" customHeight="1">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row>
    <row r="741" ht="14.25" customHeight="1">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row>
    <row r="742" ht="14.25" customHeight="1">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row>
    <row r="743" ht="14.25" customHeight="1">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row>
    <row r="744" ht="14.25" customHeight="1">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row>
    <row r="745" ht="14.25" customHeight="1">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row>
    <row r="746" ht="14.25" customHeight="1">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row>
    <row r="747" ht="14.25" customHeight="1">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row>
    <row r="748" ht="14.25" customHeight="1">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row>
    <row r="749" ht="14.25" customHeight="1">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row>
    <row r="750" ht="14.25" customHeight="1">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row>
    <row r="751" ht="14.25" customHeight="1">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row>
    <row r="752" ht="14.25" customHeight="1">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row>
    <row r="753" ht="14.25" customHeight="1">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row>
    <row r="754" ht="14.25" customHeight="1">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row>
    <row r="755" ht="14.25" customHeight="1">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row>
    <row r="756" ht="14.25" customHeight="1">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row>
    <row r="757" ht="14.25" customHeight="1">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row>
    <row r="758" ht="14.25" customHeight="1">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row>
    <row r="759" ht="14.25" customHeight="1">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row>
    <row r="760" ht="14.25" customHeight="1">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row>
    <row r="761" ht="14.25" customHeight="1">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row>
    <row r="762" ht="14.25" customHeight="1">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row>
    <row r="763" ht="14.25" customHeight="1">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row>
    <row r="764" ht="14.25" customHeight="1">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row>
    <row r="765" ht="14.25" customHeight="1">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row>
    <row r="766" ht="14.25" customHeight="1">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row>
    <row r="767" ht="14.25" customHeight="1">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row>
    <row r="768" ht="14.25" customHeight="1">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row>
    <row r="769" ht="14.25" customHeight="1">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row>
    <row r="770" ht="14.25" customHeight="1">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row>
    <row r="771" ht="14.25" customHeight="1">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row>
    <row r="772" ht="14.25" customHeight="1">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row>
    <row r="773" ht="14.25" customHeight="1">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row>
    <row r="774" ht="14.25" customHeight="1">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row>
    <row r="775" ht="14.25" customHeight="1">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row>
    <row r="776" ht="14.25" customHeight="1">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row>
    <row r="777" ht="14.25" customHeight="1">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row>
    <row r="778" ht="14.25" customHeight="1">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row>
    <row r="779" ht="14.25" customHeight="1">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row>
    <row r="780" ht="14.25" customHeight="1">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row>
    <row r="781" ht="14.25" customHeight="1">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row>
    <row r="782" ht="14.25" customHeight="1">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row>
    <row r="783" ht="14.25" customHeight="1">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row>
    <row r="784" ht="14.25" customHeight="1">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row>
    <row r="785" ht="14.25" customHeight="1">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row>
    <row r="786" ht="14.25" customHeight="1">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row>
    <row r="787" ht="14.25" customHeight="1">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row>
    <row r="788" ht="14.25" customHeight="1">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row>
    <row r="789" ht="14.25" customHeight="1">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row>
    <row r="790" ht="14.25" customHeight="1">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row>
    <row r="791" ht="14.25" customHeight="1">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row>
    <row r="792" ht="14.25" customHeight="1">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row>
    <row r="793" ht="14.25" customHeight="1">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row>
    <row r="794" ht="14.25" customHeight="1">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row>
    <row r="795" ht="14.25" customHeight="1">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row>
    <row r="796" ht="14.25" customHeight="1">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row>
    <row r="797" ht="14.25" customHeight="1">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row>
    <row r="798" ht="14.25" customHeight="1">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row>
    <row r="799" ht="14.25" customHeight="1">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row>
    <row r="800" ht="14.25" customHeight="1">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row>
    <row r="801" ht="14.25" customHeight="1">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row>
    <row r="802" ht="14.25" customHeight="1">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row>
    <row r="803" ht="14.25" customHeight="1">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row>
    <row r="804" ht="14.25" customHeight="1">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row>
    <row r="805" ht="14.25" customHeight="1">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row>
    <row r="806" ht="14.25" customHeight="1">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row>
    <row r="807" ht="14.25" customHeight="1">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row>
    <row r="808" ht="14.25" customHeight="1">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row>
    <row r="809" ht="14.25" customHeight="1">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row>
    <row r="810" ht="14.25" customHeight="1">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row>
    <row r="811" ht="14.25" customHeight="1">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row>
    <row r="812" ht="14.25" customHeight="1">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row>
    <row r="813" ht="14.25" customHeight="1">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row>
    <row r="814" ht="14.25" customHeight="1">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row>
    <row r="815" ht="14.25" customHeight="1">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row>
    <row r="816" ht="14.25" customHeight="1">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row>
    <row r="817" ht="14.25" customHeight="1">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row>
    <row r="818" ht="14.25" customHeight="1">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row>
    <row r="819" ht="14.25" customHeight="1">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row>
    <row r="820" ht="14.25" customHeight="1">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row>
    <row r="821" ht="14.25" customHeight="1">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row>
    <row r="822" ht="14.25" customHeight="1">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row>
    <row r="823" ht="14.25" customHeight="1">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row>
    <row r="824" ht="14.25" customHeight="1">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row>
    <row r="825" ht="14.25" customHeight="1">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row>
    <row r="826" ht="14.25" customHeight="1">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row>
    <row r="827" ht="14.25" customHeight="1">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row>
    <row r="828" ht="14.25" customHeight="1">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row>
    <row r="829" ht="14.25" customHeight="1">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row>
    <row r="830" ht="14.25" customHeight="1">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row>
    <row r="831" ht="14.25" customHeight="1">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row>
    <row r="832" ht="14.25" customHeight="1">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row>
    <row r="833" ht="14.25" customHeight="1">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row>
    <row r="834" ht="14.25" customHeight="1">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row>
    <row r="835" ht="14.25" customHeight="1">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row>
    <row r="836" ht="14.25" customHeight="1">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row>
    <row r="837" ht="14.25" customHeight="1">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row>
    <row r="838" ht="14.25" customHeight="1">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row>
    <row r="839" ht="14.25" customHeight="1">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row>
    <row r="840" ht="14.25" customHeight="1">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row>
    <row r="841" ht="14.25" customHeight="1">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row>
    <row r="842" ht="14.25" customHeight="1">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row>
    <row r="843" ht="14.25" customHeight="1">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row>
    <row r="844" ht="14.25" customHeight="1">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row>
    <row r="845" ht="14.25" customHeight="1">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row>
    <row r="846" ht="14.25" customHeight="1">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row>
    <row r="847" ht="14.25" customHeight="1">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row>
    <row r="848" ht="14.25" customHeight="1">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row>
    <row r="849" ht="14.25" customHeight="1">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row>
    <row r="850" ht="14.25" customHeight="1">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row>
    <row r="851" ht="14.25" customHeight="1">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row>
    <row r="852" ht="14.25" customHeight="1">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row>
    <row r="853" ht="14.25" customHeight="1">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row>
    <row r="854" ht="14.25" customHeight="1">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row>
    <row r="855" ht="14.25" customHeight="1">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row>
    <row r="856" ht="14.25" customHeight="1">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row>
    <row r="857" ht="14.25" customHeight="1">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row>
    <row r="858" ht="14.25" customHeight="1">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row>
    <row r="859" ht="14.25" customHeight="1">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row>
    <row r="860" ht="14.25" customHeight="1">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row>
    <row r="861" ht="14.25" customHeight="1">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row>
    <row r="862" ht="14.25" customHeight="1">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row>
    <row r="863" ht="14.25" customHeight="1">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row>
    <row r="864" ht="14.25" customHeight="1">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row>
    <row r="865" ht="14.25" customHeight="1">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row>
    <row r="866" ht="14.25" customHeight="1">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row>
    <row r="867" ht="14.25" customHeight="1">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row>
    <row r="868" ht="14.25" customHeight="1">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row>
    <row r="869" ht="14.25" customHeight="1">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row>
    <row r="870" ht="14.25" customHeight="1">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row>
    <row r="871" ht="14.25" customHeight="1">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row>
    <row r="872" ht="14.25" customHeight="1">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row>
    <row r="873" ht="14.25" customHeight="1">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row>
    <row r="874" ht="14.25" customHeight="1">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row>
    <row r="875" ht="14.25" customHeight="1">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row>
    <row r="876" ht="14.25" customHeight="1">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row>
    <row r="877" ht="14.25" customHeight="1">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row>
    <row r="878" ht="14.25" customHeight="1">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row>
    <row r="879" ht="14.25" customHeight="1">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row>
    <row r="880" ht="14.25" customHeight="1">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row>
    <row r="881" ht="14.25" customHeight="1">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row>
    <row r="882" ht="14.25" customHeight="1">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row>
    <row r="883" ht="14.25" customHeight="1">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row>
    <row r="884" ht="14.25" customHeight="1">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row>
    <row r="885" ht="14.25" customHeight="1">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row>
    <row r="886" ht="14.25" customHeight="1">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row>
    <row r="887" ht="14.25" customHeight="1">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row>
    <row r="888" ht="14.25" customHeight="1">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row>
    <row r="889" ht="14.25" customHeight="1">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row>
    <row r="890" ht="14.25" customHeight="1">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row>
    <row r="891" ht="14.25" customHeight="1">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row>
    <row r="892" ht="14.25" customHeight="1">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row>
    <row r="893" ht="14.25" customHeight="1">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row>
    <row r="894" ht="14.25" customHeight="1">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row>
    <row r="895" ht="14.25" customHeight="1">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row>
    <row r="896" ht="14.25" customHeight="1">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row>
    <row r="897" ht="14.25" customHeight="1">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row>
    <row r="898" ht="14.25" customHeight="1">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row>
    <row r="899" ht="14.25" customHeight="1">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row>
    <row r="900" ht="14.25" customHeight="1">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row>
    <row r="901" ht="14.25" customHeight="1">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row>
    <row r="902" ht="14.25" customHeight="1">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row>
    <row r="903" ht="14.25" customHeight="1">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row>
    <row r="904" ht="14.25" customHeight="1">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row>
    <row r="905" ht="14.25" customHeight="1">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row>
    <row r="906" ht="14.25" customHeight="1">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row>
    <row r="907" ht="14.25" customHeight="1">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row>
    <row r="908" ht="14.25" customHeight="1">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row>
    <row r="909" ht="14.25" customHeight="1">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row>
    <row r="910" ht="14.25" customHeight="1">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row>
    <row r="911" ht="14.25" customHeight="1">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row>
    <row r="912" ht="14.25" customHeight="1">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row>
    <row r="913" ht="14.25" customHeight="1">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row>
    <row r="914" ht="14.25" customHeight="1">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row>
    <row r="915" ht="14.25" customHeight="1">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row>
    <row r="916" ht="14.25" customHeight="1">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row>
    <row r="917" ht="14.25" customHeight="1">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row>
    <row r="918" ht="14.25" customHeight="1">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row>
    <row r="919" ht="14.25" customHeight="1">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row>
    <row r="920" ht="14.25" customHeight="1">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row>
    <row r="921" ht="14.25" customHeight="1">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row>
    <row r="922" ht="14.25" customHeight="1">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row>
    <row r="923" ht="14.25" customHeight="1">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row>
    <row r="924" ht="14.25" customHeight="1">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row>
    <row r="925" ht="14.25" customHeight="1">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row>
    <row r="926" ht="14.25" customHeight="1">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row>
    <row r="927" ht="14.25" customHeight="1">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row>
    <row r="928" ht="14.25" customHeight="1">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row>
    <row r="929" ht="14.25" customHeight="1">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row>
    <row r="930" ht="14.25" customHeight="1">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row>
    <row r="931" ht="14.25" customHeight="1">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row>
    <row r="932" ht="14.25" customHeight="1">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row>
    <row r="933" ht="14.25" customHeight="1">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row>
    <row r="934" ht="14.25" customHeight="1">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row>
    <row r="935" ht="14.25" customHeight="1">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row>
    <row r="936" ht="14.25" customHeight="1">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row>
    <row r="937" ht="14.25" customHeight="1">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row>
    <row r="938" ht="14.25" customHeight="1">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row>
    <row r="939" ht="14.25" customHeight="1">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row>
    <row r="940" ht="14.25" customHeight="1">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row>
    <row r="941" ht="14.25" customHeight="1">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row>
    <row r="942" ht="14.25" customHeight="1">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row>
    <row r="943" ht="14.25" customHeight="1">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row>
    <row r="944" ht="14.25" customHeight="1">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row>
    <row r="945" ht="14.25" customHeight="1">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row>
    <row r="946" ht="14.25" customHeight="1">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row>
    <row r="947" ht="14.25" customHeight="1">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row>
    <row r="948" ht="14.25" customHeight="1">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row>
    <row r="949" ht="14.25" customHeight="1">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row>
    <row r="950" ht="14.25" customHeight="1">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row>
    <row r="951" ht="14.25" customHeight="1">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row>
    <row r="952" ht="14.25" customHeight="1">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row>
    <row r="953" ht="14.25" customHeight="1">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row>
    <row r="954" ht="14.25" customHeight="1">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row>
    <row r="955" ht="14.25" customHeight="1">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row>
    <row r="956" ht="14.25" customHeight="1">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row>
    <row r="957" ht="14.25" customHeight="1">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row>
    <row r="958" ht="14.25" customHeight="1">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row>
    <row r="959" ht="14.25" customHeight="1">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row>
    <row r="960" ht="14.25" customHeight="1">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row>
    <row r="961" ht="14.25" customHeight="1">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row>
    <row r="962" ht="14.25" customHeight="1">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row>
    <row r="963" ht="14.25" customHeight="1">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row>
    <row r="964" ht="14.25" customHeight="1">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row>
    <row r="965" ht="14.25" customHeight="1">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row>
    <row r="966" ht="14.25" customHeight="1">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row>
    <row r="967" ht="14.25" customHeight="1">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row>
    <row r="968" ht="14.25" customHeight="1">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row>
    <row r="969" ht="14.25" customHeight="1">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row>
    <row r="970" ht="14.25" customHeight="1">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row>
    <row r="971" ht="14.25" customHeight="1">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row>
    <row r="972" ht="14.25" customHeight="1">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row>
    <row r="973" ht="14.25" customHeight="1">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row>
    <row r="974" ht="14.25" customHeight="1">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row>
    <row r="975" ht="14.25" customHeight="1">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row>
    <row r="976" ht="14.25" customHeight="1">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row>
    <row r="977" ht="14.25" customHeight="1">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row>
    <row r="978" ht="14.25" customHeight="1">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row>
    <row r="979" ht="14.25" customHeight="1">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row>
    <row r="980" ht="14.25" customHeight="1">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row>
    <row r="981" ht="14.25" customHeight="1">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row>
    <row r="982" ht="14.25" customHeight="1">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row>
    <row r="983" ht="14.25" customHeight="1">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row>
    <row r="984" ht="14.25" customHeight="1">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row>
    <row r="985" ht="14.25" customHeight="1">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row>
    <row r="986" ht="14.25" customHeight="1">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row>
    <row r="987" ht="14.25" customHeight="1">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row>
    <row r="988" ht="14.25" customHeight="1">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row>
    <row r="989" ht="14.25" customHeight="1">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row>
    <row r="990" ht="14.25" customHeight="1">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row>
    <row r="991" ht="14.25" customHeight="1">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row>
    <row r="992" ht="14.25" customHeight="1">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row>
    <row r="993" ht="14.25" customHeight="1">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row>
    <row r="994" ht="14.25" customHeight="1">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row>
    <row r="995" ht="14.25" customHeight="1">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row>
    <row r="996" ht="14.25" customHeight="1">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row>
    <row r="997" ht="14.25" customHeight="1">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row>
    <row r="998" ht="14.25" customHeight="1">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row>
    <row r="999" ht="14.25" customHeight="1">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row>
    <row r="1000" ht="14.25" customHeight="1">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row>
  </sheetData>
  <mergeCells count="346">
    <mergeCell ref="F4:J4"/>
    <mergeCell ref="F5:J5"/>
    <mergeCell ref="E6:J6"/>
    <mergeCell ref="G7:J7"/>
    <mergeCell ref="G8:J8"/>
    <mergeCell ref="G9:J9"/>
    <mergeCell ref="E11:F11"/>
    <mergeCell ref="E12:F12"/>
    <mergeCell ref="H12:J12"/>
    <mergeCell ref="H14:J14"/>
    <mergeCell ref="E16:F16"/>
    <mergeCell ref="E17:F17"/>
    <mergeCell ref="E18:F18"/>
    <mergeCell ref="E19:F19"/>
    <mergeCell ref="E20:F20"/>
    <mergeCell ref="E21:F21"/>
    <mergeCell ref="E22:F22"/>
    <mergeCell ref="E23:F23"/>
    <mergeCell ref="E24:F24"/>
    <mergeCell ref="E25:F25"/>
    <mergeCell ref="E26:F26"/>
    <mergeCell ref="E27:F27"/>
    <mergeCell ref="E28:F28"/>
    <mergeCell ref="E29:F29"/>
    <mergeCell ref="E30:F30"/>
    <mergeCell ref="E31:F31"/>
    <mergeCell ref="E32:F32"/>
    <mergeCell ref="E33:F33"/>
    <mergeCell ref="E34:F34"/>
    <mergeCell ref="E35:F35"/>
    <mergeCell ref="E36:F36"/>
    <mergeCell ref="E37:F37"/>
    <mergeCell ref="E38:F38"/>
    <mergeCell ref="E39:F39"/>
    <mergeCell ref="E40:F40"/>
    <mergeCell ref="E41:F41"/>
    <mergeCell ref="E42:F42"/>
    <mergeCell ref="E43:F43"/>
    <mergeCell ref="E44:F44"/>
    <mergeCell ref="E45:F45"/>
    <mergeCell ref="E46:F46"/>
    <mergeCell ref="E47:F47"/>
    <mergeCell ref="E48:F48"/>
    <mergeCell ref="E49:F49"/>
    <mergeCell ref="E50:F50"/>
    <mergeCell ref="E51:F51"/>
    <mergeCell ref="E52:F52"/>
    <mergeCell ref="E53:F53"/>
    <mergeCell ref="E54:F54"/>
    <mergeCell ref="E55:F55"/>
    <mergeCell ref="E56:F56"/>
    <mergeCell ref="E57:F57"/>
    <mergeCell ref="E58:F58"/>
    <mergeCell ref="E59:F59"/>
    <mergeCell ref="E60:F60"/>
    <mergeCell ref="E61:F61"/>
    <mergeCell ref="E62:F62"/>
    <mergeCell ref="E63:F63"/>
    <mergeCell ref="E64:F64"/>
    <mergeCell ref="E65:F65"/>
    <mergeCell ref="E66:F66"/>
    <mergeCell ref="E67:F67"/>
    <mergeCell ref="E68:F68"/>
    <mergeCell ref="E69:F69"/>
    <mergeCell ref="E70:F70"/>
    <mergeCell ref="E71:F71"/>
    <mergeCell ref="E72:F72"/>
    <mergeCell ref="E73:F73"/>
    <mergeCell ref="E74:F74"/>
    <mergeCell ref="E75:F75"/>
    <mergeCell ref="E76:F76"/>
    <mergeCell ref="E77:F77"/>
    <mergeCell ref="E78:F78"/>
    <mergeCell ref="E79:F79"/>
    <mergeCell ref="E80:F80"/>
    <mergeCell ref="E81:F81"/>
    <mergeCell ref="E82:F82"/>
    <mergeCell ref="E83:F83"/>
    <mergeCell ref="E84:F84"/>
    <mergeCell ref="E85:F85"/>
    <mergeCell ref="E86:F86"/>
    <mergeCell ref="E87:F87"/>
    <mergeCell ref="E88:F88"/>
    <mergeCell ref="E89:F89"/>
    <mergeCell ref="E90:F90"/>
    <mergeCell ref="E91:F91"/>
    <mergeCell ref="E92:F92"/>
    <mergeCell ref="E93:F93"/>
    <mergeCell ref="E94:F94"/>
    <mergeCell ref="E95:F95"/>
    <mergeCell ref="E96:F96"/>
    <mergeCell ref="E97:F97"/>
    <mergeCell ref="E98:F98"/>
    <mergeCell ref="E99:F99"/>
    <mergeCell ref="E100:F100"/>
    <mergeCell ref="E101:F101"/>
    <mergeCell ref="E102:F102"/>
    <mergeCell ref="E103:F103"/>
    <mergeCell ref="E104:F104"/>
    <mergeCell ref="E105:F105"/>
    <mergeCell ref="E106:F106"/>
    <mergeCell ref="E107:F107"/>
    <mergeCell ref="E108:F108"/>
    <mergeCell ref="E109:F109"/>
    <mergeCell ref="E110:F110"/>
    <mergeCell ref="E111:F111"/>
    <mergeCell ref="E112:F112"/>
    <mergeCell ref="E113:F113"/>
    <mergeCell ref="E114:F114"/>
    <mergeCell ref="E115:F115"/>
    <mergeCell ref="E116:F116"/>
    <mergeCell ref="E117:F117"/>
    <mergeCell ref="E118:F118"/>
    <mergeCell ref="E119:F119"/>
    <mergeCell ref="E120:F120"/>
    <mergeCell ref="E121:F121"/>
    <mergeCell ref="E122:F122"/>
    <mergeCell ref="E123:F123"/>
    <mergeCell ref="E124:F124"/>
    <mergeCell ref="E125:F125"/>
    <mergeCell ref="E126:F126"/>
    <mergeCell ref="E127:F127"/>
    <mergeCell ref="E128:F128"/>
    <mergeCell ref="E129:F129"/>
    <mergeCell ref="E130:F130"/>
    <mergeCell ref="E131:F131"/>
    <mergeCell ref="E132:F132"/>
    <mergeCell ref="E133:F133"/>
    <mergeCell ref="E134:F134"/>
    <mergeCell ref="E135:F135"/>
    <mergeCell ref="E136:F136"/>
    <mergeCell ref="E137:F137"/>
    <mergeCell ref="E138:F138"/>
    <mergeCell ref="E139:F139"/>
    <mergeCell ref="E140:F140"/>
    <mergeCell ref="E141:F141"/>
    <mergeCell ref="E142:F142"/>
    <mergeCell ref="E143:F143"/>
    <mergeCell ref="E144:F144"/>
    <mergeCell ref="E145:F145"/>
    <mergeCell ref="E146:F146"/>
    <mergeCell ref="E147:F147"/>
    <mergeCell ref="E148:F148"/>
    <mergeCell ref="E149:F149"/>
    <mergeCell ref="E150:F150"/>
    <mergeCell ref="E151:F151"/>
    <mergeCell ref="E152:F152"/>
    <mergeCell ref="E153:F153"/>
    <mergeCell ref="E154:F154"/>
    <mergeCell ref="E155:F155"/>
    <mergeCell ref="E156:F156"/>
    <mergeCell ref="E157:F157"/>
    <mergeCell ref="E158:F158"/>
    <mergeCell ref="E159:F159"/>
    <mergeCell ref="E160:F160"/>
    <mergeCell ref="E161:F161"/>
    <mergeCell ref="E162:F162"/>
    <mergeCell ref="E163:F163"/>
    <mergeCell ref="E164:F164"/>
    <mergeCell ref="E165:F165"/>
    <mergeCell ref="E166:F166"/>
    <mergeCell ref="E167:F167"/>
    <mergeCell ref="E168:F168"/>
    <mergeCell ref="E169:F169"/>
    <mergeCell ref="E170:F170"/>
    <mergeCell ref="E171:F171"/>
    <mergeCell ref="E172:F172"/>
    <mergeCell ref="E173:F173"/>
    <mergeCell ref="E174:F174"/>
    <mergeCell ref="E175:F175"/>
    <mergeCell ref="E176:F176"/>
    <mergeCell ref="E177:F177"/>
    <mergeCell ref="E178:F178"/>
    <mergeCell ref="E179:F179"/>
    <mergeCell ref="E180:F180"/>
    <mergeCell ref="E181:F181"/>
    <mergeCell ref="E182:F182"/>
    <mergeCell ref="E183:F183"/>
    <mergeCell ref="E184:F184"/>
    <mergeCell ref="E185:F185"/>
    <mergeCell ref="E186:F186"/>
    <mergeCell ref="E187:F187"/>
    <mergeCell ref="E188:F188"/>
    <mergeCell ref="E189:F189"/>
    <mergeCell ref="E190:F190"/>
    <mergeCell ref="E191:F191"/>
    <mergeCell ref="E192:F192"/>
    <mergeCell ref="E193:F193"/>
    <mergeCell ref="E194:F194"/>
    <mergeCell ref="E195:F195"/>
    <mergeCell ref="E196:F196"/>
    <mergeCell ref="E197:F197"/>
    <mergeCell ref="E198:F198"/>
    <mergeCell ref="E199:F199"/>
    <mergeCell ref="E200:F200"/>
    <mergeCell ref="E201:F201"/>
    <mergeCell ref="E202:F202"/>
    <mergeCell ref="E203:F203"/>
    <mergeCell ref="E204:F204"/>
    <mergeCell ref="E205:F205"/>
    <mergeCell ref="E206:F206"/>
    <mergeCell ref="E207:F207"/>
    <mergeCell ref="E208:F208"/>
    <mergeCell ref="E209:F209"/>
    <mergeCell ref="E210:F210"/>
    <mergeCell ref="E211:F211"/>
    <mergeCell ref="E212:F212"/>
    <mergeCell ref="E213:F213"/>
    <mergeCell ref="E214:F214"/>
    <mergeCell ref="E215:F215"/>
    <mergeCell ref="E216:F216"/>
    <mergeCell ref="E217:F217"/>
    <mergeCell ref="E218:F218"/>
    <mergeCell ref="E219:F219"/>
    <mergeCell ref="E220:F220"/>
    <mergeCell ref="E221:F221"/>
    <mergeCell ref="E222:F222"/>
    <mergeCell ref="E223:F223"/>
    <mergeCell ref="E224:F224"/>
    <mergeCell ref="E225:F225"/>
    <mergeCell ref="E226:F226"/>
    <mergeCell ref="E227:F227"/>
    <mergeCell ref="E228:F228"/>
    <mergeCell ref="E229:F229"/>
    <mergeCell ref="E230:F230"/>
    <mergeCell ref="E231:F231"/>
    <mergeCell ref="E232:F232"/>
    <mergeCell ref="E233:F233"/>
    <mergeCell ref="E234:F234"/>
    <mergeCell ref="E235:F235"/>
    <mergeCell ref="E236:F236"/>
    <mergeCell ref="E237:F237"/>
    <mergeCell ref="E238:F238"/>
    <mergeCell ref="E239:F239"/>
    <mergeCell ref="E240:F240"/>
    <mergeCell ref="E241:F241"/>
    <mergeCell ref="E242:F242"/>
    <mergeCell ref="E243:F243"/>
    <mergeCell ref="E244:F244"/>
    <mergeCell ref="E245:F245"/>
    <mergeCell ref="E246:F246"/>
    <mergeCell ref="E247:F247"/>
    <mergeCell ref="E248:F248"/>
    <mergeCell ref="E249:F249"/>
    <mergeCell ref="E250:F250"/>
    <mergeCell ref="E300:F300"/>
    <mergeCell ref="E301:F301"/>
    <mergeCell ref="E302:F302"/>
    <mergeCell ref="E303:F303"/>
    <mergeCell ref="E304:F304"/>
    <mergeCell ref="E305:F305"/>
    <mergeCell ref="E306:F306"/>
    <mergeCell ref="E307:F307"/>
    <mergeCell ref="E308:F308"/>
    <mergeCell ref="E309:F309"/>
    <mergeCell ref="E310:F310"/>
    <mergeCell ref="E311:F311"/>
    <mergeCell ref="E312:F312"/>
    <mergeCell ref="E313:F313"/>
    <mergeCell ref="E314:F314"/>
    <mergeCell ref="E315:F315"/>
    <mergeCell ref="E316:F316"/>
    <mergeCell ref="E317:F317"/>
    <mergeCell ref="E318:F318"/>
    <mergeCell ref="E319:F319"/>
    <mergeCell ref="E320:F320"/>
    <mergeCell ref="E321:F321"/>
    <mergeCell ref="E322:F322"/>
    <mergeCell ref="E323:F323"/>
    <mergeCell ref="E324:F324"/>
    <mergeCell ref="E325:F325"/>
    <mergeCell ref="E326:F326"/>
    <mergeCell ref="E327:F327"/>
    <mergeCell ref="E328:F328"/>
    <mergeCell ref="E329:F329"/>
    <mergeCell ref="E330:F330"/>
    <mergeCell ref="E331:F331"/>
    <mergeCell ref="E332:F332"/>
    <mergeCell ref="E333:F333"/>
    <mergeCell ref="E334:F334"/>
    <mergeCell ref="E335:F335"/>
    <mergeCell ref="E336:F336"/>
    <mergeCell ref="E337:F337"/>
    <mergeCell ref="E338:F338"/>
    <mergeCell ref="E339:F339"/>
    <mergeCell ref="E340:F340"/>
    <mergeCell ref="E341:F341"/>
    <mergeCell ref="E349:F349"/>
    <mergeCell ref="A350:L350"/>
    <mergeCell ref="K363:L363"/>
    <mergeCell ref="E342:F342"/>
    <mergeCell ref="E343:F343"/>
    <mergeCell ref="E344:F344"/>
    <mergeCell ref="E345:F345"/>
    <mergeCell ref="E346:F346"/>
    <mergeCell ref="E347:F347"/>
    <mergeCell ref="E348:F348"/>
    <mergeCell ref="E251:F251"/>
    <mergeCell ref="E252:F252"/>
    <mergeCell ref="E253:F253"/>
    <mergeCell ref="E254:F254"/>
    <mergeCell ref="E255:F255"/>
    <mergeCell ref="E256:F256"/>
    <mergeCell ref="E257:F257"/>
    <mergeCell ref="E258:F258"/>
    <mergeCell ref="E259:F259"/>
    <mergeCell ref="E260:F260"/>
    <mergeCell ref="E261:F261"/>
    <mergeCell ref="E262:F262"/>
    <mergeCell ref="E263:F263"/>
    <mergeCell ref="E264:F264"/>
    <mergeCell ref="E265:F265"/>
    <mergeCell ref="E266:F266"/>
    <mergeCell ref="E267:F267"/>
    <mergeCell ref="E268:F268"/>
    <mergeCell ref="E269:F269"/>
    <mergeCell ref="E270:F270"/>
    <mergeCell ref="E271:F271"/>
    <mergeCell ref="E272:F272"/>
    <mergeCell ref="E273:F273"/>
    <mergeCell ref="E274:F274"/>
    <mergeCell ref="E275:F275"/>
    <mergeCell ref="E276:F276"/>
    <mergeCell ref="E277:F277"/>
    <mergeCell ref="E278:F278"/>
    <mergeCell ref="E279:F279"/>
    <mergeCell ref="E280:F280"/>
    <mergeCell ref="E281:F281"/>
    <mergeCell ref="E282:F282"/>
    <mergeCell ref="E283:F283"/>
    <mergeCell ref="E284:F284"/>
    <mergeCell ref="E285:F285"/>
    <mergeCell ref="E286:F286"/>
    <mergeCell ref="E287:F287"/>
    <mergeCell ref="E288:F288"/>
    <mergeCell ref="E289:F289"/>
    <mergeCell ref="E290:F290"/>
    <mergeCell ref="E291:F291"/>
    <mergeCell ref="E292:F292"/>
    <mergeCell ref="E293:F293"/>
    <mergeCell ref="E294:F294"/>
    <mergeCell ref="E295:F295"/>
    <mergeCell ref="E296:F296"/>
    <mergeCell ref="E297:F297"/>
    <mergeCell ref="E298:F298"/>
    <mergeCell ref="E299:F299"/>
  </mergeCells>
  <printOptions horizontalCentered="1"/>
  <pageMargins bottom="0.75" footer="0.0" header="0.0" left="0.25" right="0.25" top="0.75"/>
  <pageSetup fitToHeight="0" orientation="portrait"/>
  <headerFooter>
    <oddFooter>&amp;C&amp;P/</oddFooter>
  </headerFooter>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sheetPr>
  <sheetViews>
    <sheetView workbookViewId="0"/>
  </sheetViews>
  <sheetFormatPr customHeight="1" defaultColWidth="12.63" defaultRowHeight="15.0"/>
  <cols>
    <col customWidth="1" min="1" max="1" width="7.38"/>
    <col customWidth="1" min="2" max="2" width="8.38"/>
    <col customWidth="1" min="3" max="3" width="16.0"/>
    <col customWidth="1" min="4" max="4" width="28.63"/>
    <col customWidth="1" min="5" max="5" width="21.5"/>
    <col customWidth="1" min="6" max="6" width="13.63"/>
    <col customWidth="1" min="7" max="7" width="8.5"/>
    <col customWidth="1" min="8" max="8" width="9.63"/>
    <col customWidth="1" min="9" max="9" width="11.38"/>
    <col customWidth="1" min="10" max="10" width="1.38"/>
    <col customWidth="1" min="11" max="11" width="11.0"/>
    <col customWidth="1" min="12" max="12" width="24.13"/>
    <col customWidth="1" min="13" max="26" width="11.5"/>
  </cols>
  <sheetData>
    <row r="1" ht="14.25" customHeight="1">
      <c r="A1" s="1"/>
      <c r="B1" s="2"/>
      <c r="C1" s="2"/>
      <c r="D1" s="2"/>
      <c r="E1" s="2"/>
      <c r="F1" s="2"/>
      <c r="G1" s="2"/>
      <c r="H1" s="2"/>
      <c r="I1" s="2"/>
      <c r="J1" s="3"/>
      <c r="K1" s="3"/>
    </row>
    <row r="2" ht="14.25" customHeight="1">
      <c r="A2" s="4"/>
      <c r="B2" s="4"/>
      <c r="C2" s="4"/>
      <c r="D2" s="4"/>
      <c r="E2" s="4"/>
      <c r="F2" s="4"/>
      <c r="G2" s="4"/>
      <c r="H2" s="4"/>
      <c r="I2" s="4"/>
      <c r="J2" s="4"/>
      <c r="K2" s="4"/>
    </row>
    <row r="3" ht="14.25" customHeight="1">
      <c r="A3" s="5"/>
      <c r="B3" s="5"/>
      <c r="C3" s="5"/>
      <c r="D3" s="5"/>
      <c r="E3" s="5"/>
      <c r="F3" s="5"/>
      <c r="G3" s="5"/>
      <c r="H3" s="5"/>
      <c r="I3" s="5"/>
      <c r="J3" s="3"/>
      <c r="K3" s="3"/>
    </row>
    <row r="4" ht="14.25" customHeight="1">
      <c r="A4" s="6"/>
      <c r="B4" s="6"/>
      <c r="C4" s="6"/>
      <c r="D4" s="6"/>
      <c r="E4" s="60"/>
      <c r="F4" s="7"/>
      <c r="J4" s="3"/>
      <c r="K4" s="8"/>
    </row>
    <row r="5" ht="14.25" customHeight="1">
      <c r="A5" s="9"/>
      <c r="B5" s="10"/>
      <c r="C5" s="11"/>
      <c r="D5" s="12"/>
      <c r="E5" s="63"/>
      <c r="F5" s="13"/>
      <c r="J5" s="3"/>
      <c r="K5" s="10"/>
    </row>
    <row r="6" ht="14.25" customHeight="1">
      <c r="A6" s="3"/>
      <c r="B6" s="3"/>
      <c r="C6" s="3"/>
      <c r="D6" s="3"/>
      <c r="E6" s="14" t="s">
        <v>1422</v>
      </c>
      <c r="J6" s="3"/>
      <c r="K6" s="3"/>
    </row>
    <row r="7" ht="14.25" customHeight="1">
      <c r="A7" s="3"/>
      <c r="B7" s="3"/>
      <c r="C7" s="3"/>
      <c r="D7" s="3"/>
      <c r="E7" s="60"/>
      <c r="F7" s="60"/>
      <c r="G7" s="15"/>
      <c r="J7" s="3"/>
      <c r="K7" s="3"/>
    </row>
    <row r="8" ht="14.25" customHeight="1">
      <c r="A8" s="3"/>
      <c r="B8" s="3"/>
      <c r="C8" s="3"/>
      <c r="D8" s="3"/>
      <c r="E8" s="67"/>
      <c r="F8" s="68"/>
      <c r="G8" s="16"/>
      <c r="J8" s="3"/>
      <c r="K8" s="3"/>
    </row>
    <row r="9" ht="14.25" customHeight="1">
      <c r="A9" s="3"/>
      <c r="B9" s="3"/>
      <c r="C9" s="3"/>
      <c r="D9" s="3"/>
      <c r="E9" s="68"/>
      <c r="F9" s="68"/>
      <c r="G9" s="17"/>
      <c r="J9" s="3"/>
      <c r="K9" s="18"/>
    </row>
    <row r="10" ht="14.25" customHeight="1">
      <c r="A10" s="3"/>
      <c r="B10" s="3"/>
      <c r="C10" s="3"/>
      <c r="D10" s="3"/>
      <c r="E10" s="3"/>
      <c r="F10" s="3"/>
      <c r="G10" s="3"/>
      <c r="H10" s="3"/>
      <c r="I10" s="19"/>
      <c r="J10" s="3"/>
      <c r="K10" s="3"/>
    </row>
    <row r="11" ht="14.25" customHeight="1">
      <c r="A11" s="20"/>
      <c r="B11" s="20"/>
      <c r="C11" s="20"/>
      <c r="D11" s="20"/>
      <c r="E11" s="109"/>
      <c r="F11" s="22"/>
      <c r="G11" s="10"/>
      <c r="H11" s="3"/>
      <c r="I11" s="3"/>
      <c r="J11" s="3"/>
      <c r="K11" s="3"/>
    </row>
    <row r="12" ht="14.25" customHeight="1">
      <c r="A12" s="20"/>
      <c r="B12" s="20"/>
      <c r="C12" s="20"/>
      <c r="D12" s="20"/>
      <c r="E12" s="109"/>
      <c r="F12" s="22"/>
      <c r="G12" s="74"/>
      <c r="H12" s="21"/>
      <c r="I12" s="22"/>
      <c r="J12" s="23"/>
      <c r="K12" s="23"/>
    </row>
    <row r="13" ht="14.25" customHeight="1">
      <c r="A13" s="20"/>
      <c r="B13" s="20"/>
      <c r="C13" s="20"/>
      <c r="D13" s="20"/>
      <c r="E13" s="6"/>
      <c r="F13" s="6"/>
      <c r="G13" s="6"/>
      <c r="H13" s="6"/>
      <c r="I13" s="6"/>
      <c r="J13" s="3"/>
      <c r="K13" s="3"/>
    </row>
    <row r="14" ht="14.25" customHeight="1">
      <c r="A14" s="20"/>
      <c r="B14" s="20"/>
      <c r="C14" s="20"/>
      <c r="D14" s="20"/>
      <c r="E14" s="110"/>
      <c r="F14" s="111"/>
      <c r="G14" s="79"/>
      <c r="H14" s="24"/>
      <c r="I14" s="22"/>
      <c r="J14" s="3"/>
      <c r="K14" s="3"/>
    </row>
    <row r="15" ht="14.25" customHeight="1">
      <c r="A15" s="6"/>
      <c r="B15" s="6"/>
      <c r="C15" s="6"/>
      <c r="D15" s="6"/>
      <c r="E15" s="6"/>
      <c r="F15" s="6"/>
      <c r="G15" s="6"/>
      <c r="H15" s="6"/>
      <c r="I15" s="6"/>
      <c r="J15" s="3"/>
      <c r="K15" s="3"/>
    </row>
    <row r="16" ht="14.25" customHeight="1">
      <c r="A16" s="168" t="s">
        <v>0</v>
      </c>
      <c r="B16" s="168" t="s">
        <v>1</v>
      </c>
      <c r="C16" s="168" t="s">
        <v>2</v>
      </c>
      <c r="D16" s="169" t="s">
        <v>18</v>
      </c>
      <c r="E16" s="170" t="s">
        <v>19</v>
      </c>
      <c r="F16" s="171"/>
      <c r="G16" s="168" t="s">
        <v>20</v>
      </c>
      <c r="H16" s="172" t="s">
        <v>4</v>
      </c>
      <c r="I16" s="172" t="s">
        <v>5</v>
      </c>
      <c r="J16" s="28"/>
      <c r="K16" s="172" t="s">
        <v>6</v>
      </c>
      <c r="L16" s="29" t="s">
        <v>7</v>
      </c>
    </row>
    <row r="17" ht="183.0" customHeight="1">
      <c r="A17" s="41">
        <v>1.0</v>
      </c>
      <c r="B17" s="42">
        <v>1.0</v>
      </c>
      <c r="C17" s="173" t="s">
        <v>1423</v>
      </c>
      <c r="D17" s="44"/>
      <c r="E17" s="94" t="s">
        <v>1424</v>
      </c>
      <c r="F17" s="82"/>
      <c r="G17" s="123" t="s">
        <v>1425</v>
      </c>
      <c r="H17" s="45"/>
      <c r="I17" s="46">
        <v>2054.0</v>
      </c>
      <c r="J17" s="47"/>
      <c r="K17" s="48">
        <f t="shared" ref="K17:K26" si="1">I17*1.8</f>
        <v>3697.2</v>
      </c>
      <c r="L17" s="38" t="str">
        <f t="shared" ref="L17:L65" si="2">IFERROR(VLOOKUP(C17,Productos!$A$2:$B$415,2,FALSE),"")</f>
        <v/>
      </c>
    </row>
    <row r="18" ht="183.0" customHeight="1">
      <c r="A18" s="41">
        <v>2.0</v>
      </c>
      <c r="B18" s="42">
        <v>1.0</v>
      </c>
      <c r="C18" s="173" t="s">
        <v>1426</v>
      </c>
      <c r="D18" s="44"/>
      <c r="E18" s="94" t="s">
        <v>1427</v>
      </c>
      <c r="F18" s="82"/>
      <c r="G18" s="123" t="s">
        <v>1428</v>
      </c>
      <c r="H18" s="45"/>
      <c r="I18" s="46">
        <v>1970.0</v>
      </c>
      <c r="J18" s="47"/>
      <c r="K18" s="48">
        <f t="shared" si="1"/>
        <v>3546</v>
      </c>
      <c r="L18" s="38" t="str">
        <f t="shared" si="2"/>
        <v/>
      </c>
    </row>
    <row r="19" ht="183.0" customHeight="1">
      <c r="A19" s="41">
        <v>3.0</v>
      </c>
      <c r="B19" s="42">
        <v>1.0</v>
      </c>
      <c r="C19" s="173" t="s">
        <v>1429</v>
      </c>
      <c r="D19" s="44"/>
      <c r="E19" s="94" t="s">
        <v>1430</v>
      </c>
      <c r="F19" s="82"/>
      <c r="G19" s="123" t="s">
        <v>1431</v>
      </c>
      <c r="H19" s="45"/>
      <c r="I19" s="46">
        <v>1485.0</v>
      </c>
      <c r="J19" s="47"/>
      <c r="K19" s="48">
        <f t="shared" si="1"/>
        <v>2673</v>
      </c>
      <c r="L19" s="38" t="str">
        <f t="shared" si="2"/>
        <v/>
      </c>
    </row>
    <row r="20" ht="183.0" customHeight="1">
      <c r="A20" s="41">
        <v>4.0</v>
      </c>
      <c r="B20" s="42">
        <v>1.0</v>
      </c>
      <c r="C20" s="173" t="s">
        <v>1432</v>
      </c>
      <c r="D20" s="44"/>
      <c r="E20" s="94" t="s">
        <v>1433</v>
      </c>
      <c r="F20" s="82"/>
      <c r="G20" s="123" t="s">
        <v>1434</v>
      </c>
      <c r="H20" s="45"/>
      <c r="I20" s="46">
        <v>2844.0</v>
      </c>
      <c r="J20" s="47"/>
      <c r="K20" s="48">
        <f t="shared" si="1"/>
        <v>5119.2</v>
      </c>
      <c r="L20" s="38" t="str">
        <f t="shared" si="2"/>
        <v/>
      </c>
    </row>
    <row r="21" ht="183.0" customHeight="1">
      <c r="A21" s="41">
        <v>5.0</v>
      </c>
      <c r="B21" s="42">
        <v>1.0</v>
      </c>
      <c r="C21" s="173" t="s">
        <v>1435</v>
      </c>
      <c r="D21" s="44"/>
      <c r="E21" s="94" t="s">
        <v>1436</v>
      </c>
      <c r="F21" s="82"/>
      <c r="G21" s="123" t="s">
        <v>1437</v>
      </c>
      <c r="H21" s="45"/>
      <c r="I21" s="46">
        <v>1427.0</v>
      </c>
      <c r="J21" s="47"/>
      <c r="K21" s="48">
        <f t="shared" si="1"/>
        <v>2568.6</v>
      </c>
      <c r="L21" s="38" t="str">
        <f t="shared" si="2"/>
        <v/>
      </c>
    </row>
    <row r="22" ht="183.0" customHeight="1">
      <c r="A22" s="41">
        <v>6.0</v>
      </c>
      <c r="B22" s="42">
        <v>1.0</v>
      </c>
      <c r="C22" s="173" t="s">
        <v>1438</v>
      </c>
      <c r="D22" s="44"/>
      <c r="E22" s="94" t="s">
        <v>1439</v>
      </c>
      <c r="F22" s="82"/>
      <c r="G22" s="123" t="s">
        <v>1437</v>
      </c>
      <c r="H22" s="45"/>
      <c r="I22" s="46">
        <v>1427.0</v>
      </c>
      <c r="J22" s="47"/>
      <c r="K22" s="48">
        <f t="shared" si="1"/>
        <v>2568.6</v>
      </c>
      <c r="L22" s="38" t="str">
        <f t="shared" si="2"/>
        <v/>
      </c>
    </row>
    <row r="23" ht="183.0" customHeight="1">
      <c r="A23" s="41">
        <v>7.0</v>
      </c>
      <c r="B23" s="42">
        <v>1.0</v>
      </c>
      <c r="C23" s="173" t="s">
        <v>1440</v>
      </c>
      <c r="D23" s="44"/>
      <c r="E23" s="94" t="s">
        <v>1441</v>
      </c>
      <c r="F23" s="82"/>
      <c r="G23" s="123" t="s">
        <v>1437</v>
      </c>
      <c r="H23" s="45"/>
      <c r="I23" s="46">
        <v>1391.0</v>
      </c>
      <c r="J23" s="47"/>
      <c r="K23" s="48">
        <f t="shared" si="1"/>
        <v>2503.8</v>
      </c>
      <c r="L23" s="38" t="str">
        <f t="shared" si="2"/>
        <v/>
      </c>
    </row>
    <row r="24" ht="183.0" customHeight="1">
      <c r="A24" s="41">
        <v>8.0</v>
      </c>
      <c r="B24" s="42">
        <v>1.0</v>
      </c>
      <c r="C24" s="173" t="s">
        <v>1442</v>
      </c>
      <c r="D24" s="44"/>
      <c r="E24" s="94" t="s">
        <v>1443</v>
      </c>
      <c r="F24" s="82"/>
      <c r="G24" s="123" t="s">
        <v>1444</v>
      </c>
      <c r="H24" s="45"/>
      <c r="I24" s="174">
        <v>3510.0</v>
      </c>
      <c r="J24" s="47"/>
      <c r="K24" s="48">
        <f t="shared" si="1"/>
        <v>6318</v>
      </c>
      <c r="L24" s="38" t="str">
        <f t="shared" si="2"/>
        <v/>
      </c>
    </row>
    <row r="25" ht="183.0" customHeight="1">
      <c r="A25" s="41">
        <v>9.0</v>
      </c>
      <c r="B25" s="42">
        <v>1.0</v>
      </c>
      <c r="C25" s="173" t="s">
        <v>1445</v>
      </c>
      <c r="D25" s="44"/>
      <c r="E25" s="94" t="s">
        <v>1443</v>
      </c>
      <c r="F25" s="82"/>
      <c r="G25" s="123" t="s">
        <v>1444</v>
      </c>
      <c r="H25" s="45"/>
      <c r="I25" s="46">
        <v>3881.0</v>
      </c>
      <c r="J25" s="47"/>
      <c r="K25" s="48">
        <f t="shared" si="1"/>
        <v>6985.8</v>
      </c>
      <c r="L25" s="38" t="str">
        <f t="shared" si="2"/>
        <v/>
      </c>
    </row>
    <row r="26" ht="183.0" customHeight="1">
      <c r="A26" s="41">
        <v>10.0</v>
      </c>
      <c r="B26" s="42">
        <v>1.0</v>
      </c>
      <c r="C26" s="173" t="s">
        <v>1446</v>
      </c>
      <c r="D26" s="44"/>
      <c r="E26" s="94" t="s">
        <v>1447</v>
      </c>
      <c r="F26" s="82"/>
      <c r="G26" s="123" t="s">
        <v>1448</v>
      </c>
      <c r="H26" s="45"/>
      <c r="I26" s="46">
        <v>1924.0</v>
      </c>
      <c r="J26" s="47"/>
      <c r="K26" s="48">
        <f t="shared" si="1"/>
        <v>3463.2</v>
      </c>
      <c r="L26" s="38" t="str">
        <f t="shared" si="2"/>
        <v/>
      </c>
    </row>
    <row r="27" ht="183.0" customHeight="1">
      <c r="A27" s="41">
        <v>11.0</v>
      </c>
      <c r="B27" s="42">
        <v>1.0</v>
      </c>
      <c r="C27" s="173" t="s">
        <v>1449</v>
      </c>
      <c r="D27" s="44"/>
      <c r="E27" s="94" t="s">
        <v>1450</v>
      </c>
      <c r="F27" s="82"/>
      <c r="G27" s="123" t="s">
        <v>1451</v>
      </c>
      <c r="H27" s="45"/>
      <c r="I27" s="45" t="s">
        <v>1452</v>
      </c>
      <c r="J27" s="47"/>
      <c r="K27" s="48">
        <v>0.0</v>
      </c>
      <c r="L27" s="38" t="str">
        <f t="shared" si="2"/>
        <v/>
      </c>
    </row>
    <row r="28" ht="183.0" customHeight="1">
      <c r="A28" s="41">
        <v>12.0</v>
      </c>
      <c r="B28" s="42">
        <v>1.0</v>
      </c>
      <c r="C28" s="173" t="s">
        <v>1453</v>
      </c>
      <c r="D28" s="44"/>
      <c r="E28" s="94" t="s">
        <v>1450</v>
      </c>
      <c r="F28" s="82"/>
      <c r="G28" s="123" t="s">
        <v>1451</v>
      </c>
      <c r="H28" s="45"/>
      <c r="I28" s="46">
        <v>2015.0</v>
      </c>
      <c r="J28" s="47"/>
      <c r="K28" s="48">
        <f t="shared" ref="K28:K34" si="3">I28*1.8</f>
        <v>3627</v>
      </c>
      <c r="L28" s="38" t="str">
        <f t="shared" si="2"/>
        <v/>
      </c>
    </row>
    <row r="29" ht="183.0" customHeight="1">
      <c r="A29" s="41">
        <v>13.0</v>
      </c>
      <c r="B29" s="42">
        <v>1.0</v>
      </c>
      <c r="C29" s="173" t="s">
        <v>1454</v>
      </c>
      <c r="D29" s="44"/>
      <c r="E29" s="94" t="s">
        <v>1455</v>
      </c>
      <c r="F29" s="82"/>
      <c r="G29" s="123" t="s">
        <v>1456</v>
      </c>
      <c r="H29" s="45"/>
      <c r="I29" s="46">
        <v>4154.0</v>
      </c>
      <c r="J29" s="47"/>
      <c r="K29" s="48">
        <f t="shared" si="3"/>
        <v>7477.2</v>
      </c>
      <c r="L29" s="38" t="str">
        <f t="shared" si="2"/>
        <v/>
      </c>
    </row>
    <row r="30" ht="183.0" customHeight="1">
      <c r="A30" s="41">
        <v>14.0</v>
      </c>
      <c r="B30" s="42">
        <v>1.0</v>
      </c>
      <c r="C30" s="173" t="s">
        <v>1457</v>
      </c>
      <c r="D30" s="44"/>
      <c r="E30" s="94" t="s">
        <v>1458</v>
      </c>
      <c r="F30" s="82"/>
      <c r="G30" s="123" t="s">
        <v>1459</v>
      </c>
      <c r="H30" s="45"/>
      <c r="I30" s="46">
        <v>2704.0</v>
      </c>
      <c r="J30" s="47"/>
      <c r="K30" s="48">
        <f t="shared" si="3"/>
        <v>4867.2</v>
      </c>
      <c r="L30" s="38" t="str">
        <f t="shared" si="2"/>
        <v/>
      </c>
    </row>
    <row r="31" ht="183.0" customHeight="1">
      <c r="A31" s="41">
        <v>15.0</v>
      </c>
      <c r="B31" s="42">
        <v>1.0</v>
      </c>
      <c r="C31" s="173" t="s">
        <v>1460</v>
      </c>
      <c r="D31" s="44"/>
      <c r="E31" s="94" t="s">
        <v>1461</v>
      </c>
      <c r="F31" s="82"/>
      <c r="G31" s="123" t="s">
        <v>1462</v>
      </c>
      <c r="H31" s="45"/>
      <c r="I31" s="46">
        <v>1619.0</v>
      </c>
      <c r="J31" s="47"/>
      <c r="K31" s="48">
        <f t="shared" si="3"/>
        <v>2914.2</v>
      </c>
      <c r="L31" s="38" t="str">
        <f t="shared" si="2"/>
        <v/>
      </c>
    </row>
    <row r="32" ht="183.0" customHeight="1">
      <c r="A32" s="41">
        <v>16.0</v>
      </c>
      <c r="B32" s="42">
        <v>1.0</v>
      </c>
      <c r="C32" s="173" t="s">
        <v>1463</v>
      </c>
      <c r="D32" s="44"/>
      <c r="E32" s="94" t="s">
        <v>1464</v>
      </c>
      <c r="F32" s="82"/>
      <c r="G32" s="123" t="s">
        <v>1465</v>
      </c>
      <c r="H32" s="45"/>
      <c r="I32" s="46">
        <v>3052.0</v>
      </c>
      <c r="J32" s="47"/>
      <c r="K32" s="48">
        <f t="shared" si="3"/>
        <v>5493.6</v>
      </c>
      <c r="L32" s="38" t="str">
        <f t="shared" si="2"/>
        <v/>
      </c>
    </row>
    <row r="33" ht="183.0" customHeight="1">
      <c r="A33" s="41">
        <v>17.0</v>
      </c>
      <c r="B33" s="42">
        <v>1.0</v>
      </c>
      <c r="C33" s="173" t="s">
        <v>1466</v>
      </c>
      <c r="D33" s="44"/>
      <c r="E33" s="94" t="s">
        <v>1467</v>
      </c>
      <c r="F33" s="82"/>
      <c r="G33" s="123" t="s">
        <v>1468</v>
      </c>
      <c r="H33" s="45"/>
      <c r="I33" s="46">
        <v>1557.0</v>
      </c>
      <c r="J33" s="47"/>
      <c r="K33" s="48">
        <f t="shared" si="3"/>
        <v>2802.6</v>
      </c>
      <c r="L33" s="38" t="str">
        <f t="shared" si="2"/>
        <v/>
      </c>
    </row>
    <row r="34" ht="183.0" customHeight="1">
      <c r="A34" s="41">
        <v>18.0</v>
      </c>
      <c r="B34" s="42">
        <v>1.0</v>
      </c>
      <c r="C34" s="173" t="s">
        <v>1469</v>
      </c>
      <c r="D34" s="44"/>
      <c r="E34" s="94" t="s">
        <v>1470</v>
      </c>
      <c r="F34" s="82"/>
      <c r="G34" s="123" t="s">
        <v>1471</v>
      </c>
      <c r="H34" s="45"/>
      <c r="I34" s="46">
        <v>1641.0</v>
      </c>
      <c r="J34" s="47"/>
      <c r="K34" s="48">
        <f t="shared" si="3"/>
        <v>2953.8</v>
      </c>
      <c r="L34" s="38" t="str">
        <f t="shared" si="2"/>
        <v/>
      </c>
    </row>
    <row r="35" ht="183.0" customHeight="1">
      <c r="A35" s="41">
        <v>19.0</v>
      </c>
      <c r="B35" s="42">
        <v>1.0</v>
      </c>
      <c r="C35" s="173" t="s">
        <v>1472</v>
      </c>
      <c r="D35" s="44"/>
      <c r="E35" s="94" t="s">
        <v>1473</v>
      </c>
      <c r="F35" s="82"/>
      <c r="G35" s="123" t="s">
        <v>1474</v>
      </c>
      <c r="H35" s="45" t="s">
        <v>1475</v>
      </c>
      <c r="I35" s="45" t="s">
        <v>1452</v>
      </c>
      <c r="J35" s="47"/>
      <c r="K35" s="48">
        <v>0.0</v>
      </c>
      <c r="L35" s="38" t="str">
        <f t="shared" si="2"/>
        <v/>
      </c>
    </row>
    <row r="36" ht="183.0" customHeight="1">
      <c r="A36" s="41">
        <v>20.0</v>
      </c>
      <c r="B36" s="42">
        <v>1.0</v>
      </c>
      <c r="C36" s="173" t="s">
        <v>1476</v>
      </c>
      <c r="D36" s="44"/>
      <c r="E36" s="94" t="s">
        <v>1477</v>
      </c>
      <c r="F36" s="82"/>
      <c r="G36" s="123" t="s">
        <v>1478</v>
      </c>
      <c r="H36" s="45" t="s">
        <v>1479</v>
      </c>
      <c r="I36" s="46">
        <v>2158.0</v>
      </c>
      <c r="J36" s="47"/>
      <c r="K36" s="48">
        <f t="shared" ref="K36:K64" si="4">I36*1.8</f>
        <v>3884.4</v>
      </c>
      <c r="L36" s="38" t="str">
        <f t="shared" si="2"/>
        <v/>
      </c>
    </row>
    <row r="37" ht="183.0" customHeight="1">
      <c r="A37" s="41">
        <v>21.0</v>
      </c>
      <c r="B37" s="42">
        <v>1.0</v>
      </c>
      <c r="C37" s="173" t="s">
        <v>1480</v>
      </c>
      <c r="D37" s="44"/>
      <c r="E37" s="94" t="s">
        <v>1477</v>
      </c>
      <c r="F37" s="82"/>
      <c r="G37" s="123" t="s">
        <v>1481</v>
      </c>
      <c r="H37" s="45" t="s">
        <v>1479</v>
      </c>
      <c r="I37" s="46">
        <v>2158.0</v>
      </c>
      <c r="J37" s="47"/>
      <c r="K37" s="48">
        <f t="shared" si="4"/>
        <v>3884.4</v>
      </c>
      <c r="L37" s="38" t="str">
        <f t="shared" si="2"/>
        <v/>
      </c>
    </row>
    <row r="38" ht="183.0" customHeight="1">
      <c r="A38" s="41">
        <v>22.0</v>
      </c>
      <c r="B38" s="42">
        <v>1.0</v>
      </c>
      <c r="C38" s="173" t="s">
        <v>1482</v>
      </c>
      <c r="D38" s="44"/>
      <c r="E38" s="94" t="s">
        <v>1483</v>
      </c>
      <c r="F38" s="82"/>
      <c r="G38" s="123" t="s">
        <v>1484</v>
      </c>
      <c r="H38" s="45" t="s">
        <v>1479</v>
      </c>
      <c r="I38" s="46">
        <v>2028.0</v>
      </c>
      <c r="J38" s="47"/>
      <c r="K38" s="48">
        <f t="shared" si="4"/>
        <v>3650.4</v>
      </c>
      <c r="L38" s="38" t="str">
        <f t="shared" si="2"/>
        <v/>
      </c>
    </row>
    <row r="39" ht="183.0" customHeight="1">
      <c r="A39" s="41">
        <v>23.0</v>
      </c>
      <c r="B39" s="42">
        <v>1.0</v>
      </c>
      <c r="C39" s="173" t="s">
        <v>1485</v>
      </c>
      <c r="D39" s="44"/>
      <c r="E39" s="94" t="s">
        <v>1477</v>
      </c>
      <c r="F39" s="82"/>
      <c r="G39" s="123" t="s">
        <v>1486</v>
      </c>
      <c r="H39" s="45" t="s">
        <v>1487</v>
      </c>
      <c r="I39" s="46">
        <v>2028.0</v>
      </c>
      <c r="J39" s="47"/>
      <c r="K39" s="48">
        <f t="shared" si="4"/>
        <v>3650.4</v>
      </c>
      <c r="L39" s="38" t="str">
        <f t="shared" si="2"/>
        <v/>
      </c>
    </row>
    <row r="40" ht="183.0" customHeight="1">
      <c r="A40" s="41">
        <v>24.0</v>
      </c>
      <c r="B40" s="42">
        <v>1.0</v>
      </c>
      <c r="C40" s="173" t="s">
        <v>1488</v>
      </c>
      <c r="D40" s="44"/>
      <c r="E40" s="94" t="s">
        <v>1489</v>
      </c>
      <c r="F40" s="82"/>
      <c r="G40" s="123" t="s">
        <v>1490</v>
      </c>
      <c r="H40" s="45" t="s">
        <v>791</v>
      </c>
      <c r="I40" s="46">
        <v>1593.0</v>
      </c>
      <c r="J40" s="47"/>
      <c r="K40" s="48">
        <f t="shared" si="4"/>
        <v>2867.4</v>
      </c>
      <c r="L40" s="38" t="str">
        <f t="shared" si="2"/>
        <v/>
      </c>
    </row>
    <row r="41" ht="183.0" customHeight="1">
      <c r="A41" s="41">
        <v>25.0</v>
      </c>
      <c r="B41" s="42">
        <v>1.0</v>
      </c>
      <c r="C41" s="173" t="s">
        <v>1491</v>
      </c>
      <c r="D41" s="44"/>
      <c r="E41" s="94" t="s">
        <v>1489</v>
      </c>
      <c r="F41" s="82"/>
      <c r="G41" s="123" t="s">
        <v>1492</v>
      </c>
      <c r="H41" s="45" t="s">
        <v>791</v>
      </c>
      <c r="I41" s="46">
        <v>1463.0</v>
      </c>
      <c r="J41" s="47"/>
      <c r="K41" s="48">
        <f t="shared" si="4"/>
        <v>2633.4</v>
      </c>
      <c r="L41" s="38" t="str">
        <f t="shared" si="2"/>
        <v/>
      </c>
    </row>
    <row r="42" ht="183.0" customHeight="1">
      <c r="A42" s="41">
        <v>26.0</v>
      </c>
      <c r="B42" s="42">
        <v>1.0</v>
      </c>
      <c r="C42" s="173" t="s">
        <v>1493</v>
      </c>
      <c r="D42" s="44"/>
      <c r="E42" s="94" t="s">
        <v>1494</v>
      </c>
      <c r="F42" s="82"/>
      <c r="G42" s="123" t="s">
        <v>1495</v>
      </c>
      <c r="H42" s="45" t="s">
        <v>1496</v>
      </c>
      <c r="I42" s="46">
        <v>3114.0</v>
      </c>
      <c r="J42" s="47"/>
      <c r="K42" s="48">
        <f t="shared" si="4"/>
        <v>5605.2</v>
      </c>
      <c r="L42" s="38" t="str">
        <f t="shared" si="2"/>
        <v/>
      </c>
    </row>
    <row r="43" ht="183.0" customHeight="1">
      <c r="A43" s="41">
        <v>27.0</v>
      </c>
      <c r="B43" s="42">
        <v>1.0</v>
      </c>
      <c r="C43" s="173" t="s">
        <v>1497</v>
      </c>
      <c r="D43" s="44"/>
      <c r="E43" s="94" t="s">
        <v>1498</v>
      </c>
      <c r="F43" s="82"/>
      <c r="G43" s="123" t="s">
        <v>1499</v>
      </c>
      <c r="H43" s="45" t="s">
        <v>1496</v>
      </c>
      <c r="I43" s="46">
        <v>2906.0</v>
      </c>
      <c r="J43" s="47"/>
      <c r="K43" s="48">
        <f t="shared" si="4"/>
        <v>5230.8</v>
      </c>
      <c r="L43" s="38" t="str">
        <f t="shared" si="2"/>
        <v/>
      </c>
    </row>
    <row r="44" ht="183.0" customHeight="1">
      <c r="A44" s="41">
        <v>28.0</v>
      </c>
      <c r="B44" s="42">
        <v>1.0</v>
      </c>
      <c r="C44" s="173" t="s">
        <v>1500</v>
      </c>
      <c r="D44" s="44"/>
      <c r="E44" s="94" t="s">
        <v>1501</v>
      </c>
      <c r="F44" s="82"/>
      <c r="G44" s="123" t="s">
        <v>1502</v>
      </c>
      <c r="H44" s="45" t="s">
        <v>1503</v>
      </c>
      <c r="I44" s="46">
        <v>2184.0</v>
      </c>
      <c r="J44" s="47"/>
      <c r="K44" s="48">
        <f t="shared" si="4"/>
        <v>3931.2</v>
      </c>
      <c r="L44" s="38" t="str">
        <f t="shared" si="2"/>
        <v/>
      </c>
    </row>
    <row r="45" ht="183.0" customHeight="1">
      <c r="A45" s="41">
        <v>29.0</v>
      </c>
      <c r="B45" s="42">
        <v>1.0</v>
      </c>
      <c r="C45" s="173" t="s">
        <v>1504</v>
      </c>
      <c r="D45" s="44"/>
      <c r="E45" s="94" t="s">
        <v>1505</v>
      </c>
      <c r="F45" s="82"/>
      <c r="G45" s="123" t="s">
        <v>1506</v>
      </c>
      <c r="H45" s="45" t="s">
        <v>791</v>
      </c>
      <c r="I45" s="46">
        <v>1960.0</v>
      </c>
      <c r="J45" s="47"/>
      <c r="K45" s="48">
        <f t="shared" si="4"/>
        <v>3528</v>
      </c>
      <c r="L45" s="38" t="str">
        <f t="shared" si="2"/>
        <v/>
      </c>
    </row>
    <row r="46" ht="183.0" customHeight="1">
      <c r="A46" s="41">
        <v>30.0</v>
      </c>
      <c r="B46" s="42">
        <v>1.0</v>
      </c>
      <c r="C46" s="173" t="s">
        <v>1507</v>
      </c>
      <c r="D46" s="44"/>
      <c r="E46" s="94" t="s">
        <v>1508</v>
      </c>
      <c r="F46" s="82"/>
      <c r="G46" s="123" t="s">
        <v>1509</v>
      </c>
      <c r="H46" s="45" t="s">
        <v>791</v>
      </c>
      <c r="I46" s="46">
        <v>1752.0</v>
      </c>
      <c r="J46" s="47"/>
      <c r="K46" s="48">
        <f t="shared" si="4"/>
        <v>3153.6</v>
      </c>
      <c r="L46" s="38" t="str">
        <f t="shared" si="2"/>
        <v/>
      </c>
    </row>
    <row r="47" ht="183.0" customHeight="1">
      <c r="A47" s="41">
        <v>31.0</v>
      </c>
      <c r="B47" s="42">
        <v>1.0</v>
      </c>
      <c r="C47" s="173" t="s">
        <v>1510</v>
      </c>
      <c r="D47" s="44"/>
      <c r="E47" s="94" t="s">
        <v>1511</v>
      </c>
      <c r="F47" s="82"/>
      <c r="G47" s="123" t="s">
        <v>1512</v>
      </c>
      <c r="H47" s="45" t="s">
        <v>1513</v>
      </c>
      <c r="I47" s="46">
        <v>2977.0</v>
      </c>
      <c r="J47" s="47"/>
      <c r="K47" s="48">
        <f t="shared" si="4"/>
        <v>5358.6</v>
      </c>
      <c r="L47" s="38" t="str">
        <f t="shared" si="2"/>
        <v/>
      </c>
    </row>
    <row r="48" ht="186.75" customHeight="1">
      <c r="A48" s="41">
        <v>32.0</v>
      </c>
      <c r="B48" s="42">
        <v>1.0</v>
      </c>
      <c r="C48" s="173" t="s">
        <v>1514</v>
      </c>
      <c r="D48" s="44"/>
      <c r="E48" s="94" t="s">
        <v>1515</v>
      </c>
      <c r="F48" s="82"/>
      <c r="G48" s="123" t="s">
        <v>1516</v>
      </c>
      <c r="H48" s="45" t="s">
        <v>1513</v>
      </c>
      <c r="I48" s="46">
        <v>2958.0</v>
      </c>
      <c r="J48" s="47"/>
      <c r="K48" s="48">
        <f t="shared" si="4"/>
        <v>5324.4</v>
      </c>
      <c r="L48" s="38" t="str">
        <f t="shared" si="2"/>
        <v/>
      </c>
    </row>
    <row r="49" ht="183.0" customHeight="1">
      <c r="A49" s="41">
        <v>33.0</v>
      </c>
      <c r="B49" s="42">
        <v>1.0</v>
      </c>
      <c r="C49" s="173" t="s">
        <v>1517</v>
      </c>
      <c r="D49" s="44"/>
      <c r="E49" s="94" t="s">
        <v>1518</v>
      </c>
      <c r="F49" s="82"/>
      <c r="G49" s="123" t="s">
        <v>1519</v>
      </c>
      <c r="H49" s="45" t="s">
        <v>1513</v>
      </c>
      <c r="I49" s="46">
        <v>2828.0</v>
      </c>
      <c r="J49" s="47"/>
      <c r="K49" s="48">
        <f t="shared" si="4"/>
        <v>5090.4</v>
      </c>
      <c r="L49" s="38" t="str">
        <f t="shared" si="2"/>
        <v/>
      </c>
    </row>
    <row r="50" ht="183.0" customHeight="1">
      <c r="A50" s="41">
        <v>34.0</v>
      </c>
      <c r="B50" s="42">
        <v>1.0</v>
      </c>
      <c r="C50" s="173" t="s">
        <v>1520</v>
      </c>
      <c r="D50" s="44"/>
      <c r="E50" s="94" t="s">
        <v>1521</v>
      </c>
      <c r="F50" s="82"/>
      <c r="G50" s="123" t="s">
        <v>1522</v>
      </c>
      <c r="H50" s="45" t="s">
        <v>1523</v>
      </c>
      <c r="I50" s="46">
        <v>2009.0</v>
      </c>
      <c r="J50" s="47"/>
      <c r="K50" s="48">
        <f t="shared" si="4"/>
        <v>3616.2</v>
      </c>
      <c r="L50" s="38" t="str">
        <f t="shared" si="2"/>
        <v/>
      </c>
    </row>
    <row r="51" ht="183.0" customHeight="1">
      <c r="A51" s="41">
        <v>35.0</v>
      </c>
      <c r="B51" s="42">
        <v>1.0</v>
      </c>
      <c r="C51" s="173" t="s">
        <v>1524</v>
      </c>
      <c r="D51" s="44"/>
      <c r="E51" s="94" t="s">
        <v>1525</v>
      </c>
      <c r="F51" s="82"/>
      <c r="G51" s="123" t="s">
        <v>1526</v>
      </c>
      <c r="H51" s="45" t="s">
        <v>1527</v>
      </c>
      <c r="I51" s="46">
        <v>4176.0</v>
      </c>
      <c r="J51" s="47"/>
      <c r="K51" s="48">
        <f t="shared" si="4"/>
        <v>7516.8</v>
      </c>
      <c r="L51" s="38" t="str">
        <f t="shared" si="2"/>
        <v/>
      </c>
    </row>
    <row r="52" ht="183.0" customHeight="1">
      <c r="A52" s="41">
        <v>36.0</v>
      </c>
      <c r="B52" s="42">
        <v>1.0</v>
      </c>
      <c r="C52" s="173" t="s">
        <v>1528</v>
      </c>
      <c r="D52" s="44"/>
      <c r="E52" s="94" t="s">
        <v>1529</v>
      </c>
      <c r="F52" s="82"/>
      <c r="G52" s="123" t="s">
        <v>1530</v>
      </c>
      <c r="H52" s="45" t="s">
        <v>1531</v>
      </c>
      <c r="I52" s="46">
        <v>3679.0</v>
      </c>
      <c r="J52" s="47"/>
      <c r="K52" s="48">
        <f t="shared" si="4"/>
        <v>6622.2</v>
      </c>
      <c r="L52" s="38" t="str">
        <f t="shared" si="2"/>
        <v/>
      </c>
    </row>
    <row r="53" ht="183.0" customHeight="1">
      <c r="A53" s="41">
        <v>37.0</v>
      </c>
      <c r="B53" s="42">
        <v>1.0</v>
      </c>
      <c r="C53" s="173" t="s">
        <v>1532</v>
      </c>
      <c r="D53" s="44"/>
      <c r="E53" s="94" t="s">
        <v>1533</v>
      </c>
      <c r="F53" s="82"/>
      <c r="G53" s="123" t="s">
        <v>1534</v>
      </c>
      <c r="H53" s="45" t="s">
        <v>1535</v>
      </c>
      <c r="I53" s="46">
        <v>4501.0</v>
      </c>
      <c r="J53" s="47"/>
      <c r="K53" s="48">
        <f t="shared" si="4"/>
        <v>8101.8</v>
      </c>
      <c r="L53" s="38" t="str">
        <f t="shared" si="2"/>
        <v/>
      </c>
    </row>
    <row r="54" ht="183.0" customHeight="1">
      <c r="A54" s="41">
        <v>38.0</v>
      </c>
      <c r="B54" s="42">
        <v>1.0</v>
      </c>
      <c r="C54" s="173" t="s">
        <v>1536</v>
      </c>
      <c r="D54" s="44"/>
      <c r="E54" s="94" t="s">
        <v>1537</v>
      </c>
      <c r="F54" s="82"/>
      <c r="G54" s="123" t="s">
        <v>1538</v>
      </c>
      <c r="H54" s="45" t="s">
        <v>1539</v>
      </c>
      <c r="I54" s="46">
        <v>2490.0</v>
      </c>
      <c r="J54" s="47"/>
      <c r="K54" s="48">
        <f t="shared" si="4"/>
        <v>4482</v>
      </c>
      <c r="L54" s="38" t="str">
        <f t="shared" si="2"/>
        <v/>
      </c>
    </row>
    <row r="55" ht="183.0" customHeight="1">
      <c r="A55" s="41">
        <v>39.0</v>
      </c>
      <c r="B55" s="42">
        <v>1.0</v>
      </c>
      <c r="C55" s="173" t="s">
        <v>1540</v>
      </c>
      <c r="D55" s="44"/>
      <c r="E55" s="94" t="s">
        <v>1541</v>
      </c>
      <c r="F55" s="82"/>
      <c r="G55" s="123" t="s">
        <v>1542</v>
      </c>
      <c r="H55" s="45" t="s">
        <v>1539</v>
      </c>
      <c r="I55" s="46">
        <v>2184.0</v>
      </c>
      <c r="J55" s="47"/>
      <c r="K55" s="48">
        <f t="shared" si="4"/>
        <v>3931.2</v>
      </c>
      <c r="L55" s="38" t="str">
        <f t="shared" si="2"/>
        <v/>
      </c>
    </row>
    <row r="56" ht="183.0" customHeight="1">
      <c r="A56" s="41">
        <v>40.0</v>
      </c>
      <c r="B56" s="42">
        <v>1.0</v>
      </c>
      <c r="C56" s="173" t="s">
        <v>1543</v>
      </c>
      <c r="D56" s="44"/>
      <c r="E56" s="94" t="s">
        <v>1544</v>
      </c>
      <c r="F56" s="82"/>
      <c r="G56" s="123" t="s">
        <v>1545</v>
      </c>
      <c r="H56" s="45" t="s">
        <v>1539</v>
      </c>
      <c r="I56" s="46">
        <v>2600.0</v>
      </c>
      <c r="J56" s="47"/>
      <c r="K56" s="48">
        <f t="shared" si="4"/>
        <v>4680</v>
      </c>
      <c r="L56" s="38" t="str">
        <f t="shared" si="2"/>
        <v/>
      </c>
    </row>
    <row r="57" ht="183.0" customHeight="1">
      <c r="A57" s="41">
        <v>41.0</v>
      </c>
      <c r="B57" s="42">
        <v>1.0</v>
      </c>
      <c r="C57" s="173" t="s">
        <v>1546</v>
      </c>
      <c r="D57" s="44"/>
      <c r="E57" s="94" t="s">
        <v>1547</v>
      </c>
      <c r="F57" s="82"/>
      <c r="G57" s="123" t="s">
        <v>1548</v>
      </c>
      <c r="H57" s="45" t="s">
        <v>1539</v>
      </c>
      <c r="I57" s="46">
        <v>2581.0</v>
      </c>
      <c r="J57" s="47"/>
      <c r="K57" s="48">
        <f t="shared" si="4"/>
        <v>4645.8</v>
      </c>
      <c r="L57" s="38" t="str">
        <f t="shared" si="2"/>
        <v/>
      </c>
    </row>
    <row r="58" ht="183.0" customHeight="1">
      <c r="A58" s="41">
        <v>41.0</v>
      </c>
      <c r="B58" s="42">
        <v>1.0</v>
      </c>
      <c r="C58" s="173" t="s">
        <v>1546</v>
      </c>
      <c r="D58" s="44"/>
      <c r="E58" s="94" t="s">
        <v>1547</v>
      </c>
      <c r="F58" s="82"/>
      <c r="G58" s="123" t="s">
        <v>1548</v>
      </c>
      <c r="H58" s="45" t="s">
        <v>1539</v>
      </c>
      <c r="I58" s="46">
        <v>2581.0</v>
      </c>
      <c r="J58" s="47"/>
      <c r="K58" s="48">
        <f t="shared" si="4"/>
        <v>4645.8</v>
      </c>
      <c r="L58" s="38" t="str">
        <f t="shared" si="2"/>
        <v/>
      </c>
    </row>
    <row r="59" ht="183.0" customHeight="1">
      <c r="A59" s="41">
        <v>42.0</v>
      </c>
      <c r="B59" s="42">
        <v>1.0</v>
      </c>
      <c r="C59" s="173" t="s">
        <v>1549</v>
      </c>
      <c r="D59" s="44"/>
      <c r="E59" s="94" t="s">
        <v>1550</v>
      </c>
      <c r="F59" s="82"/>
      <c r="G59" s="123" t="s">
        <v>1551</v>
      </c>
      <c r="H59" s="45" t="s">
        <v>1539</v>
      </c>
      <c r="I59" s="46">
        <v>2405.0</v>
      </c>
      <c r="J59" s="47"/>
      <c r="K59" s="48">
        <f t="shared" si="4"/>
        <v>4329</v>
      </c>
      <c r="L59" s="38" t="str">
        <f t="shared" si="2"/>
        <v/>
      </c>
    </row>
    <row r="60" ht="183.0" customHeight="1">
      <c r="A60" s="41">
        <v>43.0</v>
      </c>
      <c r="B60" s="42">
        <v>1.0</v>
      </c>
      <c r="C60" s="173" t="s">
        <v>1552</v>
      </c>
      <c r="D60" s="44"/>
      <c r="E60" s="94" t="s">
        <v>1553</v>
      </c>
      <c r="F60" s="82"/>
      <c r="G60" s="123" t="s">
        <v>1554</v>
      </c>
      <c r="H60" s="45" t="s">
        <v>1539</v>
      </c>
      <c r="I60" s="46">
        <v>2340.0</v>
      </c>
      <c r="J60" s="47"/>
      <c r="K60" s="48">
        <f t="shared" si="4"/>
        <v>4212</v>
      </c>
      <c r="L60" s="38" t="str">
        <f t="shared" si="2"/>
        <v/>
      </c>
    </row>
    <row r="61" ht="183.0" customHeight="1">
      <c r="A61" s="41">
        <v>44.0</v>
      </c>
      <c r="B61" s="42">
        <v>1.0</v>
      </c>
      <c r="C61" s="173" t="s">
        <v>1555</v>
      </c>
      <c r="D61" s="44"/>
      <c r="E61" s="94" t="s">
        <v>1556</v>
      </c>
      <c r="F61" s="82"/>
      <c r="G61" s="123" t="s">
        <v>1557</v>
      </c>
      <c r="H61" s="45" t="s">
        <v>1558</v>
      </c>
      <c r="I61" s="46">
        <v>1261.0</v>
      </c>
      <c r="J61" s="47"/>
      <c r="K61" s="48">
        <f t="shared" si="4"/>
        <v>2269.8</v>
      </c>
      <c r="L61" s="38" t="str">
        <f t="shared" si="2"/>
        <v/>
      </c>
    </row>
    <row r="62" ht="183.0" customHeight="1">
      <c r="A62" s="41">
        <v>44.0</v>
      </c>
      <c r="B62" s="42">
        <v>1.0</v>
      </c>
      <c r="C62" s="173" t="s">
        <v>1559</v>
      </c>
      <c r="D62" s="44"/>
      <c r="E62" s="94" t="s">
        <v>1560</v>
      </c>
      <c r="F62" s="82"/>
      <c r="G62" s="123" t="s">
        <v>1561</v>
      </c>
      <c r="H62" s="45" t="s">
        <v>1562</v>
      </c>
      <c r="I62" s="46">
        <v>1209.0</v>
      </c>
      <c r="J62" s="47"/>
      <c r="K62" s="48">
        <f t="shared" si="4"/>
        <v>2176.2</v>
      </c>
      <c r="L62" s="38" t="str">
        <f t="shared" si="2"/>
        <v/>
      </c>
    </row>
    <row r="63" ht="183.0" customHeight="1">
      <c r="A63" s="41">
        <v>45.0</v>
      </c>
      <c r="B63" s="42">
        <v>1.0</v>
      </c>
      <c r="C63" s="173" t="s">
        <v>1563</v>
      </c>
      <c r="D63" s="44"/>
      <c r="E63" s="94" t="s">
        <v>1564</v>
      </c>
      <c r="F63" s="82"/>
      <c r="G63" s="123" t="s">
        <v>1565</v>
      </c>
      <c r="H63" s="45" t="s">
        <v>1562</v>
      </c>
      <c r="I63" s="46">
        <v>1801.0</v>
      </c>
      <c r="J63" s="47"/>
      <c r="K63" s="48">
        <f t="shared" si="4"/>
        <v>3241.8</v>
      </c>
      <c r="L63" s="38" t="str">
        <f t="shared" si="2"/>
        <v/>
      </c>
    </row>
    <row r="64" ht="183.0" customHeight="1">
      <c r="A64" s="41">
        <v>46.0</v>
      </c>
      <c r="B64" s="42">
        <v>1.0</v>
      </c>
      <c r="C64" s="173" t="s">
        <v>1566</v>
      </c>
      <c r="D64" s="44"/>
      <c r="E64" s="94" t="s">
        <v>1567</v>
      </c>
      <c r="F64" s="82"/>
      <c r="G64" s="123" t="s">
        <v>1568</v>
      </c>
      <c r="H64" s="45" t="s">
        <v>1562</v>
      </c>
      <c r="I64" s="46">
        <v>1378.0</v>
      </c>
      <c r="J64" s="47"/>
      <c r="K64" s="48">
        <f t="shared" si="4"/>
        <v>2480.4</v>
      </c>
      <c r="L64" s="38" t="str">
        <f t="shared" si="2"/>
        <v/>
      </c>
    </row>
    <row r="65" ht="14.25" customHeight="1">
      <c r="A65" s="49" t="s">
        <v>17</v>
      </c>
      <c r="B65" s="50"/>
      <c r="C65" s="50"/>
      <c r="D65" s="50"/>
      <c r="E65" s="50"/>
      <c r="F65" s="50"/>
      <c r="G65" s="50"/>
      <c r="H65" s="50"/>
      <c r="I65" s="50"/>
      <c r="J65" s="22"/>
      <c r="L65" s="38" t="str">
        <f t="shared" si="2"/>
        <v/>
      </c>
    </row>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60">
    <mergeCell ref="E62:F62"/>
    <mergeCell ref="E63:F63"/>
    <mergeCell ref="E64:F64"/>
    <mergeCell ref="A65:J65"/>
    <mergeCell ref="E55:F55"/>
    <mergeCell ref="E56:F56"/>
    <mergeCell ref="E57:F57"/>
    <mergeCell ref="E58:F58"/>
    <mergeCell ref="E59:F59"/>
    <mergeCell ref="E60:F60"/>
    <mergeCell ref="E61:F61"/>
    <mergeCell ref="F4:I4"/>
    <mergeCell ref="F5:I5"/>
    <mergeCell ref="E6:I6"/>
    <mergeCell ref="G7:I7"/>
    <mergeCell ref="G8:I8"/>
    <mergeCell ref="G9:I9"/>
    <mergeCell ref="E11:F11"/>
    <mergeCell ref="E12:F12"/>
    <mergeCell ref="H12:I12"/>
    <mergeCell ref="H14:I14"/>
    <mergeCell ref="E16:F16"/>
    <mergeCell ref="E17:F17"/>
    <mergeCell ref="E18:F18"/>
    <mergeCell ref="E19:F19"/>
    <mergeCell ref="E20:F20"/>
    <mergeCell ref="E21:F21"/>
    <mergeCell ref="E22:F22"/>
    <mergeCell ref="E23:F23"/>
    <mergeCell ref="E24:F24"/>
    <mergeCell ref="E25:F25"/>
    <mergeCell ref="E26:F26"/>
    <mergeCell ref="E27:F27"/>
    <mergeCell ref="E28:F28"/>
    <mergeCell ref="E29:F29"/>
    <mergeCell ref="E30:F30"/>
    <mergeCell ref="E31:F31"/>
    <mergeCell ref="E32:F32"/>
    <mergeCell ref="E33:F33"/>
    <mergeCell ref="E34:F34"/>
    <mergeCell ref="E35:F35"/>
    <mergeCell ref="E36:F36"/>
    <mergeCell ref="E37:F37"/>
    <mergeCell ref="E38:F38"/>
    <mergeCell ref="E39:F39"/>
    <mergeCell ref="E40:F40"/>
    <mergeCell ref="E41:F41"/>
    <mergeCell ref="E42:F42"/>
    <mergeCell ref="E43:F43"/>
    <mergeCell ref="E44:F44"/>
    <mergeCell ref="E45:F45"/>
    <mergeCell ref="E46:F46"/>
    <mergeCell ref="E47:F47"/>
    <mergeCell ref="E48:F48"/>
    <mergeCell ref="E49:F49"/>
    <mergeCell ref="E50:F50"/>
    <mergeCell ref="E51:F51"/>
    <mergeCell ref="E52:F52"/>
    <mergeCell ref="E53:F53"/>
    <mergeCell ref="E54:F54"/>
  </mergeCells>
  <printOptions/>
  <pageMargins bottom="0.75" footer="0.0" header="0.0" left="0.25" right="0.25" top="0.75"/>
  <pageSetup scale="74" orientation="portrait"/>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fitToPage="1"/>
  </sheetPr>
  <sheetViews>
    <sheetView workbookViewId="0">
      <pane ySplit="15.0" topLeftCell="A16" activePane="bottomLeft" state="frozen"/>
      <selection activeCell="B17" sqref="B17" pane="bottomLeft"/>
    </sheetView>
  </sheetViews>
  <sheetFormatPr customHeight="1" defaultColWidth="12.63" defaultRowHeight="15.0"/>
  <cols>
    <col customWidth="1" min="1" max="1" width="7.38"/>
    <col customWidth="1" min="2" max="2" width="8.38"/>
    <col customWidth="1" min="3" max="3" width="7.63"/>
    <col customWidth="1" min="4" max="4" width="28.63"/>
    <col customWidth="1" min="5" max="5" width="22.38"/>
    <col customWidth="1" min="6" max="6" width="7.5"/>
    <col customWidth="1" min="7" max="7" width="8.5"/>
    <col customWidth="1" min="8" max="8" width="10.63"/>
    <col customWidth="1" min="9" max="9" width="1.38"/>
    <col customWidth="1" min="10" max="10" width="10.5"/>
    <col customWidth="1" min="11" max="11" width="32.5"/>
    <col customWidth="1" min="12" max="26" width="11.5"/>
  </cols>
  <sheetData>
    <row r="1" ht="6.75" customHeight="1">
      <c r="A1" s="4"/>
      <c r="B1" s="4"/>
      <c r="C1" s="4"/>
      <c r="D1" s="4"/>
      <c r="E1" s="4"/>
      <c r="F1" s="4"/>
      <c r="G1" s="4"/>
      <c r="H1" s="4"/>
      <c r="I1" s="4"/>
      <c r="J1" s="4"/>
      <c r="K1" s="3"/>
      <c r="L1" s="3"/>
      <c r="M1" s="3"/>
      <c r="N1" s="3"/>
      <c r="O1" s="3"/>
      <c r="P1" s="3"/>
      <c r="Q1" s="3"/>
      <c r="R1" s="3"/>
      <c r="S1" s="3"/>
      <c r="T1" s="3"/>
      <c r="U1" s="3"/>
      <c r="V1" s="3"/>
      <c r="W1" s="3"/>
      <c r="X1" s="3"/>
      <c r="Y1" s="3"/>
      <c r="Z1" s="3"/>
    </row>
    <row r="2" ht="15.0" customHeight="1">
      <c r="A2" s="5"/>
      <c r="B2" s="5"/>
      <c r="C2" s="5"/>
      <c r="D2" s="5"/>
      <c r="E2" s="5"/>
      <c r="F2" s="5"/>
      <c r="G2" s="5"/>
      <c r="H2" s="5"/>
      <c r="I2" s="3"/>
      <c r="J2" s="3"/>
      <c r="K2" s="3"/>
      <c r="L2" s="3"/>
      <c r="M2" s="3"/>
      <c r="N2" s="3"/>
      <c r="O2" s="3"/>
      <c r="P2" s="3"/>
      <c r="Q2" s="3"/>
      <c r="R2" s="3"/>
      <c r="S2" s="3"/>
      <c r="T2" s="3"/>
      <c r="U2" s="3"/>
      <c r="V2" s="3"/>
      <c r="W2" s="3"/>
      <c r="X2" s="3"/>
      <c r="Y2" s="3"/>
      <c r="Z2" s="3"/>
    </row>
    <row r="3" ht="25.5" customHeight="1">
      <c r="A3" s="6"/>
      <c r="B3" s="6"/>
      <c r="C3" s="6"/>
      <c r="D3" s="3"/>
      <c r="E3" s="60"/>
      <c r="F3" s="7"/>
      <c r="I3" s="3"/>
      <c r="J3" s="8"/>
      <c r="K3" s="3"/>
      <c r="L3" s="3"/>
      <c r="M3" s="3"/>
      <c r="N3" s="3"/>
      <c r="O3" s="3"/>
      <c r="P3" s="3"/>
      <c r="Q3" s="3"/>
      <c r="R3" s="3"/>
      <c r="S3" s="3"/>
      <c r="T3" s="3"/>
      <c r="U3" s="3"/>
      <c r="V3" s="3"/>
      <c r="W3" s="3"/>
      <c r="X3" s="3"/>
      <c r="Y3" s="3"/>
      <c r="Z3" s="3"/>
    </row>
    <row r="4" ht="18.0" customHeight="1">
      <c r="A4" s="9"/>
      <c r="B4" s="10"/>
      <c r="C4" s="11"/>
      <c r="D4" s="12"/>
      <c r="E4" s="63"/>
      <c r="F4" s="13"/>
      <c r="I4" s="3"/>
      <c r="J4" s="10"/>
      <c r="K4" s="3"/>
      <c r="L4" s="3"/>
      <c r="M4" s="3"/>
      <c r="N4" s="3"/>
      <c r="O4" s="3"/>
      <c r="P4" s="3"/>
      <c r="Q4" s="3"/>
      <c r="R4" s="3"/>
      <c r="S4" s="3"/>
      <c r="T4" s="3"/>
      <c r="U4" s="3"/>
      <c r="V4" s="3"/>
      <c r="W4" s="3"/>
      <c r="X4" s="3"/>
      <c r="Y4" s="3"/>
      <c r="Z4" s="3"/>
    </row>
    <row r="5" ht="21.0" customHeight="1">
      <c r="A5" s="3"/>
      <c r="B5" s="3"/>
      <c r="C5" s="3"/>
      <c r="D5" s="3"/>
      <c r="E5" s="14"/>
      <c r="I5" s="3"/>
      <c r="J5" s="3"/>
      <c r="K5" s="3"/>
      <c r="L5" s="3"/>
      <c r="M5" s="3"/>
      <c r="N5" s="3"/>
      <c r="O5" s="3"/>
      <c r="P5" s="3"/>
      <c r="Q5" s="3"/>
      <c r="R5" s="3"/>
      <c r="S5" s="3"/>
      <c r="T5" s="3"/>
      <c r="U5" s="3"/>
      <c r="V5" s="3"/>
      <c r="W5" s="3"/>
      <c r="X5" s="3"/>
      <c r="Y5" s="3"/>
      <c r="Z5" s="3"/>
    </row>
    <row r="6" ht="18.75" customHeight="1">
      <c r="A6" s="3"/>
      <c r="B6" s="3"/>
      <c r="C6" s="3"/>
      <c r="D6" s="3"/>
      <c r="E6" s="60"/>
      <c r="F6" s="60"/>
      <c r="G6" s="15"/>
      <c r="I6" s="3"/>
      <c r="J6" s="3"/>
      <c r="K6" s="3"/>
      <c r="L6" s="3"/>
      <c r="M6" s="3"/>
      <c r="N6" s="3"/>
      <c r="O6" s="3"/>
      <c r="P6" s="3"/>
      <c r="Q6" s="3"/>
      <c r="R6" s="3"/>
      <c r="S6" s="3"/>
      <c r="T6" s="3"/>
      <c r="U6" s="3"/>
      <c r="V6" s="3"/>
      <c r="W6" s="3"/>
      <c r="X6" s="3"/>
      <c r="Y6" s="3"/>
      <c r="Z6" s="3"/>
    </row>
    <row r="7" ht="14.25" customHeight="1">
      <c r="A7" s="3"/>
      <c r="B7" s="3"/>
      <c r="C7" s="3"/>
      <c r="D7" s="3"/>
      <c r="E7" s="67"/>
      <c r="F7" s="68"/>
      <c r="G7" s="16"/>
      <c r="I7" s="3"/>
      <c r="J7" s="3"/>
      <c r="K7" s="3"/>
      <c r="L7" s="3"/>
      <c r="M7" s="3"/>
      <c r="N7" s="3"/>
      <c r="O7" s="3"/>
      <c r="P7" s="3"/>
      <c r="Q7" s="3"/>
      <c r="R7" s="3"/>
      <c r="S7" s="3"/>
      <c r="T7" s="3"/>
      <c r="U7" s="3"/>
      <c r="V7" s="3"/>
      <c r="W7" s="3"/>
      <c r="X7" s="3"/>
      <c r="Y7" s="3"/>
      <c r="Z7" s="3"/>
    </row>
    <row r="8" ht="18.75" customHeight="1">
      <c r="A8" s="3"/>
      <c r="B8" s="3"/>
      <c r="C8" s="3"/>
      <c r="D8" s="3"/>
      <c r="E8" s="68"/>
      <c r="F8" s="68"/>
      <c r="G8" s="17"/>
      <c r="I8" s="3"/>
      <c r="J8" s="18"/>
      <c r="K8" s="3"/>
      <c r="L8" s="3"/>
      <c r="M8" s="3"/>
      <c r="N8" s="3"/>
      <c r="O8" s="3"/>
      <c r="P8" s="3"/>
      <c r="Q8" s="3"/>
      <c r="R8" s="3"/>
      <c r="S8" s="3"/>
      <c r="T8" s="3"/>
      <c r="U8" s="3"/>
      <c r="V8" s="3"/>
      <c r="W8" s="3"/>
      <c r="X8" s="3"/>
      <c r="Y8" s="3"/>
      <c r="Z8" s="3"/>
    </row>
    <row r="9" ht="18.0" customHeight="1">
      <c r="A9" s="3"/>
      <c r="B9" s="3"/>
      <c r="C9" s="3"/>
      <c r="D9" s="3"/>
      <c r="E9" s="3"/>
      <c r="F9" s="3"/>
      <c r="G9" s="3"/>
      <c r="H9" s="175"/>
      <c r="I9" s="3"/>
      <c r="J9" s="3"/>
      <c r="K9" s="3"/>
      <c r="L9" s="3"/>
      <c r="M9" s="3"/>
      <c r="N9" s="3"/>
      <c r="O9" s="3"/>
      <c r="P9" s="3"/>
      <c r="Q9" s="3"/>
      <c r="R9" s="3"/>
      <c r="S9" s="3"/>
      <c r="T9" s="3"/>
      <c r="U9" s="3"/>
      <c r="V9" s="3"/>
      <c r="W9" s="3"/>
      <c r="X9" s="3"/>
      <c r="Y9" s="3"/>
      <c r="Z9" s="3"/>
    </row>
    <row r="10" ht="15.0" customHeight="1">
      <c r="A10" s="20"/>
      <c r="B10" s="20"/>
      <c r="C10" s="20"/>
      <c r="D10" s="20"/>
      <c r="E10" s="109"/>
      <c r="F10" s="22"/>
      <c r="G10" s="10"/>
      <c r="H10" s="3"/>
      <c r="I10" s="3"/>
      <c r="J10" s="3"/>
      <c r="K10" s="3"/>
      <c r="L10" s="3"/>
      <c r="M10" s="3"/>
      <c r="N10" s="3"/>
      <c r="O10" s="3"/>
      <c r="P10" s="3"/>
      <c r="Q10" s="3"/>
      <c r="R10" s="3"/>
      <c r="S10" s="3"/>
      <c r="T10" s="3"/>
      <c r="U10" s="3"/>
      <c r="V10" s="3"/>
      <c r="W10" s="3"/>
      <c r="X10" s="3"/>
      <c r="Y10" s="3"/>
      <c r="Z10" s="3"/>
    </row>
    <row r="11" ht="1.5" customHeight="1">
      <c r="A11" s="20"/>
      <c r="B11" s="20"/>
      <c r="C11" s="20"/>
      <c r="D11" s="20"/>
      <c r="E11" s="109"/>
      <c r="F11" s="22"/>
      <c r="G11" s="74"/>
      <c r="H11" s="176"/>
      <c r="I11" s="23"/>
      <c r="J11" s="23"/>
      <c r="K11" s="23"/>
      <c r="L11" s="23"/>
      <c r="M11" s="23"/>
      <c r="N11" s="23"/>
      <c r="O11" s="23"/>
      <c r="P11" s="23"/>
      <c r="Q11" s="23"/>
      <c r="R11" s="23"/>
      <c r="S11" s="23"/>
      <c r="T11" s="23"/>
      <c r="U11" s="23"/>
      <c r="V11" s="23"/>
      <c r="W11" s="23"/>
      <c r="X11" s="23"/>
      <c r="Y11" s="23"/>
      <c r="Z11" s="23"/>
    </row>
    <row r="12" ht="7.5" hidden="1" customHeight="1">
      <c r="A12" s="20"/>
      <c r="B12" s="20"/>
      <c r="C12" s="20"/>
      <c r="D12" s="20"/>
      <c r="E12" s="6"/>
      <c r="F12" s="6"/>
      <c r="G12" s="6"/>
      <c r="H12" s="6"/>
      <c r="I12" s="3"/>
      <c r="J12" s="3"/>
      <c r="K12" s="3"/>
      <c r="L12" s="3"/>
      <c r="M12" s="3"/>
      <c r="N12" s="3"/>
      <c r="O12" s="3"/>
      <c r="P12" s="3"/>
      <c r="Q12" s="3"/>
      <c r="R12" s="3"/>
      <c r="S12" s="3"/>
      <c r="T12" s="3"/>
      <c r="U12" s="3"/>
      <c r="V12" s="3"/>
      <c r="W12" s="3"/>
      <c r="X12" s="3"/>
      <c r="Y12" s="3"/>
      <c r="Z12" s="3"/>
    </row>
    <row r="13" ht="21.75" hidden="1" customHeight="1">
      <c r="A13" s="20"/>
      <c r="B13" s="20"/>
      <c r="C13" s="20"/>
      <c r="D13" s="20"/>
      <c r="E13" s="110"/>
      <c r="F13" s="111"/>
      <c r="G13" s="79"/>
      <c r="H13" s="177"/>
      <c r="I13" s="3"/>
      <c r="J13" s="3"/>
      <c r="K13" s="3"/>
      <c r="L13" s="3"/>
      <c r="M13" s="3"/>
      <c r="N13" s="3"/>
      <c r="O13" s="3"/>
      <c r="P13" s="3"/>
      <c r="Q13" s="3"/>
      <c r="R13" s="3"/>
      <c r="S13" s="3"/>
      <c r="T13" s="3"/>
      <c r="U13" s="3"/>
      <c r="V13" s="3"/>
      <c r="W13" s="3"/>
      <c r="X13" s="3"/>
      <c r="Y13" s="3"/>
      <c r="Z13" s="3"/>
    </row>
    <row r="14" ht="6.0" customHeight="1">
      <c r="A14" s="6"/>
      <c r="B14" s="6"/>
      <c r="C14" s="6"/>
      <c r="D14" s="6"/>
      <c r="E14" s="6"/>
      <c r="F14" s="6"/>
      <c r="G14" s="6"/>
      <c r="H14" s="6"/>
      <c r="I14" s="3"/>
      <c r="J14" s="3"/>
      <c r="K14" s="3"/>
      <c r="L14" s="3"/>
      <c r="M14" s="3"/>
      <c r="N14" s="3"/>
      <c r="O14" s="3"/>
      <c r="P14" s="3"/>
      <c r="Q14" s="3"/>
      <c r="R14" s="3"/>
      <c r="S14" s="3"/>
      <c r="T14" s="3"/>
      <c r="U14" s="3"/>
      <c r="V14" s="3"/>
      <c r="W14" s="3"/>
      <c r="X14" s="3"/>
      <c r="Y14" s="3"/>
      <c r="Z14" s="3"/>
    </row>
    <row r="15" ht="14.25" customHeight="1">
      <c r="A15" s="25" t="s">
        <v>0</v>
      </c>
      <c r="B15" s="25" t="s">
        <v>1</v>
      </c>
      <c r="C15" s="25" t="s">
        <v>2</v>
      </c>
      <c r="D15" s="26" t="s">
        <v>18</v>
      </c>
      <c r="E15" s="81" t="s">
        <v>19</v>
      </c>
      <c r="F15" s="82"/>
      <c r="G15" s="25" t="s">
        <v>20</v>
      </c>
      <c r="H15" s="27" t="s">
        <v>5</v>
      </c>
      <c r="I15" s="28"/>
      <c r="J15" s="27" t="s">
        <v>6</v>
      </c>
      <c r="K15" s="29" t="s">
        <v>7</v>
      </c>
      <c r="L15" s="178"/>
      <c r="M15" s="23"/>
      <c r="N15" s="23"/>
      <c r="O15" s="23"/>
      <c r="P15" s="23"/>
      <c r="Q15" s="23"/>
      <c r="R15" s="23"/>
      <c r="S15" s="23"/>
      <c r="T15" s="23"/>
      <c r="U15" s="23"/>
      <c r="V15" s="23"/>
      <c r="W15" s="23"/>
      <c r="X15" s="23"/>
      <c r="Y15" s="23"/>
      <c r="Z15" s="23"/>
    </row>
    <row r="16" ht="195.0" customHeight="1">
      <c r="A16" s="30">
        <v>1.0</v>
      </c>
      <c r="B16" s="31">
        <v>1.0</v>
      </c>
      <c r="C16" s="85" t="s">
        <v>1569</v>
      </c>
      <c r="D16" s="33"/>
      <c r="E16" s="122" t="s">
        <v>1570</v>
      </c>
      <c r="F16" s="101"/>
      <c r="G16" s="88" t="s">
        <v>1571</v>
      </c>
      <c r="H16" s="37">
        <v>5940.0</v>
      </c>
      <c r="I16" s="28"/>
      <c r="J16" s="37">
        <f>H16*1.8+1603</f>
        <v>12295</v>
      </c>
      <c r="K16" s="38" t="str">
        <f t="shared" ref="K16:K86" si="1">IFERROR(VLOOKUP(C16,Productos!$A$2:$B$415,2,FALSE),"")</f>
        <v/>
      </c>
      <c r="L16" s="3"/>
      <c r="M16" s="3"/>
      <c r="N16" s="3" t="str">
        <f>[4]Productos!$E$2</f>
        <v>#ERROR!</v>
      </c>
      <c r="O16" s="3"/>
      <c r="P16" s="3"/>
      <c r="Q16" s="3"/>
      <c r="R16" s="3"/>
      <c r="S16" s="3"/>
      <c r="T16" s="3"/>
      <c r="U16" s="3"/>
      <c r="V16" s="3"/>
      <c r="W16" s="3"/>
      <c r="X16" s="3"/>
      <c r="Y16" s="3"/>
      <c r="Z16" s="3"/>
    </row>
    <row r="17" ht="185.25" customHeight="1">
      <c r="A17" s="30">
        <v>2.0</v>
      </c>
      <c r="B17" s="31">
        <v>1.0</v>
      </c>
      <c r="C17" s="85" t="s">
        <v>1572</v>
      </c>
      <c r="D17" s="33"/>
      <c r="E17" s="122" t="s">
        <v>1573</v>
      </c>
      <c r="F17" s="101"/>
      <c r="G17" s="88" t="s">
        <v>1574</v>
      </c>
      <c r="H17" s="37">
        <v>7920.0</v>
      </c>
      <c r="I17" s="28"/>
      <c r="J17" s="37">
        <f>H17*1.8+2318</f>
        <v>16574</v>
      </c>
      <c r="K17" s="38" t="str">
        <f t="shared" si="1"/>
        <v/>
      </c>
      <c r="L17" s="3"/>
      <c r="M17" s="3"/>
      <c r="N17" s="3"/>
      <c r="O17" s="3"/>
      <c r="P17" s="3"/>
      <c r="Q17" s="3"/>
      <c r="R17" s="3"/>
      <c r="S17" s="3"/>
      <c r="T17" s="3"/>
      <c r="U17" s="3"/>
      <c r="V17" s="3"/>
      <c r="W17" s="3"/>
      <c r="X17" s="3"/>
      <c r="Y17" s="3"/>
      <c r="Z17" s="3"/>
    </row>
    <row r="18" ht="192.0" customHeight="1">
      <c r="A18" s="30">
        <v>3.0</v>
      </c>
      <c r="B18" s="31">
        <v>1.0</v>
      </c>
      <c r="C18" s="85" t="s">
        <v>1575</v>
      </c>
      <c r="D18" s="33"/>
      <c r="E18" s="122" t="s">
        <v>1576</v>
      </c>
      <c r="F18" s="101"/>
      <c r="G18" s="88" t="s">
        <v>1577</v>
      </c>
      <c r="H18" s="37">
        <v>10500.0</v>
      </c>
      <c r="I18" s="28"/>
      <c r="J18" s="37">
        <f>H18*1.8+2835</f>
        <v>21735</v>
      </c>
      <c r="K18" s="38" t="str">
        <f t="shared" si="1"/>
        <v/>
      </c>
      <c r="L18" s="3"/>
      <c r="M18" s="3"/>
      <c r="N18" s="3"/>
      <c r="O18" s="3"/>
      <c r="P18" s="3"/>
      <c r="Q18" s="3"/>
      <c r="R18" s="3"/>
      <c r="S18" s="3"/>
      <c r="T18" s="3"/>
      <c r="U18" s="3"/>
      <c r="V18" s="3"/>
      <c r="W18" s="3"/>
      <c r="X18" s="3"/>
      <c r="Y18" s="3"/>
      <c r="Z18" s="3"/>
    </row>
    <row r="19" ht="178.5" customHeight="1">
      <c r="A19" s="30">
        <v>4.0</v>
      </c>
      <c r="B19" s="31">
        <v>1.0</v>
      </c>
      <c r="C19" s="85" t="s">
        <v>1578</v>
      </c>
      <c r="D19" s="33"/>
      <c r="E19" s="122" t="s">
        <v>1579</v>
      </c>
      <c r="F19" s="101"/>
      <c r="G19" s="88" t="s">
        <v>1580</v>
      </c>
      <c r="H19" s="37">
        <v>7740.0</v>
      </c>
      <c r="I19" s="28"/>
      <c r="J19" s="37">
        <f>H19*1.8+2093</f>
        <v>16025</v>
      </c>
      <c r="K19" s="38" t="str">
        <f t="shared" si="1"/>
        <v/>
      </c>
      <c r="L19" s="3"/>
      <c r="M19" s="3"/>
      <c r="N19" s="3"/>
      <c r="O19" s="3"/>
      <c r="P19" s="3"/>
      <c r="Q19" s="3"/>
      <c r="R19" s="3"/>
      <c r="S19" s="3"/>
      <c r="T19" s="3"/>
      <c r="U19" s="3"/>
      <c r="V19" s="3"/>
      <c r="W19" s="3"/>
      <c r="X19" s="3"/>
      <c r="Y19" s="3"/>
      <c r="Z19" s="3"/>
    </row>
    <row r="20" ht="171.0" customHeight="1">
      <c r="A20" s="30">
        <v>5.0</v>
      </c>
      <c r="B20" s="31">
        <v>1.0</v>
      </c>
      <c r="C20" s="85" t="s">
        <v>1581</v>
      </c>
      <c r="D20" s="33"/>
      <c r="E20" s="122" t="s">
        <v>1582</v>
      </c>
      <c r="F20" s="101"/>
      <c r="G20" s="88" t="s">
        <v>1583</v>
      </c>
      <c r="H20" s="37">
        <v>7741.0</v>
      </c>
      <c r="I20" s="28"/>
      <c r="J20" s="37">
        <f>H20*1.8+2089</f>
        <v>16022.8</v>
      </c>
      <c r="K20" s="38" t="str">
        <f t="shared" si="1"/>
        <v/>
      </c>
      <c r="L20" s="3"/>
      <c r="M20" s="3"/>
      <c r="N20" s="3"/>
      <c r="O20" s="3"/>
      <c r="P20" s="3"/>
      <c r="Q20" s="3"/>
      <c r="R20" s="3"/>
      <c r="S20" s="3"/>
      <c r="T20" s="3"/>
      <c r="U20" s="3"/>
      <c r="V20" s="3"/>
      <c r="W20" s="3"/>
      <c r="X20" s="3"/>
      <c r="Y20" s="3"/>
      <c r="Z20" s="3"/>
    </row>
    <row r="21" ht="171.0" customHeight="1">
      <c r="A21" s="30">
        <v>6.0</v>
      </c>
      <c r="B21" s="31">
        <v>1.0</v>
      </c>
      <c r="C21" s="85" t="s">
        <v>1584</v>
      </c>
      <c r="D21" s="33"/>
      <c r="E21" s="122" t="s">
        <v>1585</v>
      </c>
      <c r="F21" s="101"/>
      <c r="G21" s="88" t="s">
        <v>1586</v>
      </c>
      <c r="H21" s="37">
        <v>13560.0</v>
      </c>
      <c r="I21" s="28"/>
      <c r="J21" s="37">
        <f>H21*1.8+3661</f>
        <v>28069</v>
      </c>
      <c r="K21" s="38" t="str">
        <f t="shared" si="1"/>
        <v/>
      </c>
      <c r="L21" s="3"/>
      <c r="M21" s="3"/>
      <c r="N21" s="3"/>
      <c r="O21" s="3"/>
      <c r="P21" s="3"/>
      <c r="Q21" s="3"/>
      <c r="R21" s="3"/>
      <c r="S21" s="3"/>
      <c r="T21" s="3"/>
      <c r="U21" s="3"/>
      <c r="V21" s="3"/>
      <c r="W21" s="3"/>
      <c r="X21" s="3"/>
      <c r="Y21" s="3"/>
      <c r="Z21" s="3"/>
    </row>
    <row r="22" ht="198.0" customHeight="1">
      <c r="A22" s="30">
        <v>7.0</v>
      </c>
      <c r="B22" s="31">
        <v>1.0</v>
      </c>
      <c r="C22" s="85" t="s">
        <v>1587</v>
      </c>
      <c r="D22" s="33"/>
      <c r="E22" s="122" t="s">
        <v>1588</v>
      </c>
      <c r="F22" s="101"/>
      <c r="G22" s="88" t="s">
        <v>1580</v>
      </c>
      <c r="H22" s="37">
        <v>12240.0</v>
      </c>
      <c r="I22" s="28"/>
      <c r="J22" s="37">
        <f>H22*1.8+3304</f>
        <v>25336</v>
      </c>
      <c r="K22" s="38" t="str">
        <f t="shared" si="1"/>
        <v/>
      </c>
      <c r="L22" s="3"/>
      <c r="M22" s="3"/>
      <c r="N22" s="3"/>
      <c r="O22" s="3"/>
      <c r="P22" s="3"/>
      <c r="Q22" s="3"/>
      <c r="R22" s="3"/>
      <c r="S22" s="3"/>
      <c r="T22" s="3"/>
      <c r="U22" s="3"/>
      <c r="V22" s="3"/>
      <c r="W22" s="3"/>
      <c r="X22" s="3"/>
      <c r="Y22" s="3"/>
      <c r="Z22" s="3"/>
    </row>
    <row r="23" ht="203.25" customHeight="1">
      <c r="A23" s="30">
        <v>8.0</v>
      </c>
      <c r="B23" s="31">
        <v>1.0</v>
      </c>
      <c r="C23" s="85" t="s">
        <v>1589</v>
      </c>
      <c r="D23" s="33"/>
      <c r="E23" s="122" t="s">
        <v>1590</v>
      </c>
      <c r="F23" s="101"/>
      <c r="G23" s="88" t="s">
        <v>1591</v>
      </c>
      <c r="H23" s="37">
        <v>30120.0</v>
      </c>
      <c r="I23" s="28"/>
      <c r="J23" s="37">
        <f>H23*1.8+8132</f>
        <v>62348</v>
      </c>
      <c r="K23" s="38" t="str">
        <f t="shared" si="1"/>
        <v/>
      </c>
      <c r="L23" s="3"/>
      <c r="M23" s="3"/>
      <c r="N23" s="3"/>
      <c r="O23" s="3"/>
      <c r="P23" s="3"/>
      <c r="Q23" s="3"/>
      <c r="R23" s="3"/>
      <c r="S23" s="3"/>
      <c r="T23" s="3"/>
      <c r="U23" s="3"/>
      <c r="V23" s="3"/>
      <c r="W23" s="3"/>
      <c r="X23" s="3"/>
      <c r="Y23" s="3"/>
      <c r="Z23" s="3"/>
    </row>
    <row r="24" ht="206.25" customHeight="1">
      <c r="A24" s="30">
        <v>9.0</v>
      </c>
      <c r="B24" s="31">
        <v>1.0</v>
      </c>
      <c r="C24" s="85" t="s">
        <v>1592</v>
      </c>
      <c r="D24" s="33"/>
      <c r="E24" s="122" t="s">
        <v>1593</v>
      </c>
      <c r="F24" s="101"/>
      <c r="G24" s="88" t="s">
        <v>1594</v>
      </c>
      <c r="H24" s="37">
        <v>7020.0</v>
      </c>
      <c r="I24" s="28"/>
      <c r="J24" s="37">
        <f>H24*1.8+1894</f>
        <v>14530</v>
      </c>
      <c r="K24" s="38" t="str">
        <f t="shared" si="1"/>
        <v/>
      </c>
      <c r="L24" s="3"/>
      <c r="M24" s="3"/>
      <c r="N24" s="3"/>
      <c r="O24" s="3"/>
      <c r="P24" s="3"/>
      <c r="Q24" s="3"/>
      <c r="R24" s="3"/>
      <c r="S24" s="3"/>
      <c r="T24" s="3"/>
      <c r="U24" s="3"/>
      <c r="V24" s="3"/>
      <c r="W24" s="3"/>
      <c r="X24" s="3"/>
      <c r="Y24" s="3"/>
      <c r="Z24" s="3"/>
    </row>
    <row r="25" ht="189.0" customHeight="1">
      <c r="A25" s="30">
        <v>10.0</v>
      </c>
      <c r="B25" s="31">
        <v>1.0</v>
      </c>
      <c r="C25" s="85" t="s">
        <v>1595</v>
      </c>
      <c r="D25" s="33"/>
      <c r="E25" s="122" t="s">
        <v>1596</v>
      </c>
      <c r="F25" s="101"/>
      <c r="G25" s="88" t="s">
        <v>1597</v>
      </c>
      <c r="H25" s="37">
        <v>9360.0</v>
      </c>
      <c r="I25" s="28"/>
      <c r="J25" s="37">
        <f>H25*1.8+2527</f>
        <v>19375</v>
      </c>
      <c r="K25" s="38" t="str">
        <f t="shared" si="1"/>
        <v/>
      </c>
      <c r="L25" s="3"/>
      <c r="M25" s="3"/>
      <c r="N25" s="3"/>
      <c r="O25" s="3"/>
      <c r="P25" s="3"/>
      <c r="Q25" s="3"/>
      <c r="R25" s="3"/>
      <c r="S25" s="3"/>
      <c r="T25" s="3"/>
      <c r="U25" s="3"/>
      <c r="V25" s="3"/>
      <c r="W25" s="3"/>
      <c r="X25" s="3"/>
      <c r="Y25" s="3"/>
      <c r="Z25" s="3"/>
    </row>
    <row r="26" ht="183.0" customHeight="1">
      <c r="A26" s="30">
        <v>11.0</v>
      </c>
      <c r="B26" s="31">
        <v>1.0</v>
      </c>
      <c r="C26" s="85" t="s">
        <v>1598</v>
      </c>
      <c r="D26" s="33"/>
      <c r="E26" s="122" t="s">
        <v>1599</v>
      </c>
      <c r="F26" s="101"/>
      <c r="G26" s="88" t="s">
        <v>1597</v>
      </c>
      <c r="H26" s="37">
        <v>12300.0</v>
      </c>
      <c r="I26" s="28"/>
      <c r="J26" s="37">
        <f>H26*1.8+3321</f>
        <v>25461</v>
      </c>
      <c r="K26" s="38" t="str">
        <f t="shared" si="1"/>
        <v/>
      </c>
      <c r="L26" s="3"/>
      <c r="M26" s="3"/>
      <c r="N26" s="3"/>
      <c r="O26" s="3"/>
      <c r="P26" s="3"/>
      <c r="Q26" s="3"/>
      <c r="R26" s="3"/>
      <c r="S26" s="3"/>
      <c r="T26" s="3"/>
      <c r="U26" s="3"/>
      <c r="V26" s="3"/>
      <c r="W26" s="3"/>
      <c r="X26" s="3"/>
      <c r="Y26" s="3"/>
      <c r="Z26" s="3"/>
    </row>
    <row r="27" ht="198.0" customHeight="1">
      <c r="A27" s="30">
        <v>12.0</v>
      </c>
      <c r="B27" s="31">
        <v>1.0</v>
      </c>
      <c r="C27" s="85" t="s">
        <v>1600</v>
      </c>
      <c r="D27" s="33"/>
      <c r="E27" s="122" t="s">
        <v>1601</v>
      </c>
      <c r="F27" s="101"/>
      <c r="G27" s="88" t="s">
        <v>1602</v>
      </c>
      <c r="H27" s="37">
        <v>5940.0</v>
      </c>
      <c r="I27" s="28"/>
      <c r="J27" s="37">
        <f>H27*1.8+2101</f>
        <v>12793</v>
      </c>
      <c r="K27" s="38" t="str">
        <f t="shared" si="1"/>
        <v/>
      </c>
      <c r="L27" s="3"/>
      <c r="M27" s="3"/>
      <c r="N27" s="3"/>
      <c r="O27" s="3"/>
      <c r="P27" s="3"/>
      <c r="Q27" s="3"/>
      <c r="R27" s="3"/>
      <c r="S27" s="3"/>
      <c r="T27" s="3"/>
      <c r="U27" s="3"/>
      <c r="V27" s="3"/>
      <c r="W27" s="3"/>
      <c r="X27" s="3"/>
      <c r="Y27" s="3"/>
      <c r="Z27" s="3"/>
    </row>
    <row r="28" ht="207.75" customHeight="1">
      <c r="A28" s="30">
        <v>13.0</v>
      </c>
      <c r="B28" s="31">
        <v>1.0</v>
      </c>
      <c r="C28" s="85" t="s">
        <v>1603</v>
      </c>
      <c r="D28" s="33"/>
      <c r="E28" s="122" t="s">
        <v>1604</v>
      </c>
      <c r="F28" s="101"/>
      <c r="G28" s="88" t="s">
        <v>1605</v>
      </c>
      <c r="H28" s="37">
        <v>7920.0</v>
      </c>
      <c r="I28" s="28"/>
      <c r="J28" s="37">
        <f>H28*1.8+2138</f>
        <v>16394</v>
      </c>
      <c r="K28" s="38" t="str">
        <f t="shared" si="1"/>
        <v/>
      </c>
      <c r="L28" s="3"/>
      <c r="M28" s="3"/>
      <c r="N28" s="3"/>
      <c r="O28" s="3"/>
      <c r="P28" s="3"/>
      <c r="Q28" s="3"/>
      <c r="R28" s="3"/>
      <c r="S28" s="3"/>
      <c r="T28" s="3"/>
      <c r="U28" s="3"/>
      <c r="V28" s="3"/>
      <c r="W28" s="3"/>
      <c r="X28" s="3"/>
      <c r="Y28" s="3"/>
      <c r="Z28" s="3"/>
    </row>
    <row r="29" ht="219.0" customHeight="1">
      <c r="A29" s="30">
        <v>14.0</v>
      </c>
      <c r="B29" s="31">
        <v>1.0</v>
      </c>
      <c r="C29" s="85" t="s">
        <v>1606</v>
      </c>
      <c r="D29" s="33"/>
      <c r="E29" s="122" t="s">
        <v>1607</v>
      </c>
      <c r="F29" s="101"/>
      <c r="G29" s="88" t="s">
        <v>1608</v>
      </c>
      <c r="H29" s="37">
        <v>10500.0</v>
      </c>
      <c r="I29" s="28"/>
      <c r="J29" s="37">
        <f>H29*1.8+2835</f>
        <v>21735</v>
      </c>
      <c r="K29" s="38" t="str">
        <f t="shared" si="1"/>
        <v/>
      </c>
      <c r="L29" s="3"/>
      <c r="M29" s="3"/>
      <c r="N29" s="3"/>
      <c r="O29" s="3"/>
      <c r="P29" s="3"/>
      <c r="Q29" s="3"/>
      <c r="R29" s="3"/>
      <c r="S29" s="3"/>
      <c r="T29" s="3"/>
      <c r="U29" s="3"/>
      <c r="V29" s="3"/>
      <c r="W29" s="3"/>
      <c r="X29" s="3"/>
      <c r="Y29" s="3"/>
      <c r="Z29" s="3"/>
    </row>
    <row r="30" ht="138.75" customHeight="1">
      <c r="A30" s="30">
        <v>15.0</v>
      </c>
      <c r="B30" s="31">
        <v>1.0</v>
      </c>
      <c r="C30" s="85" t="s">
        <v>1609</v>
      </c>
      <c r="D30" s="96"/>
      <c r="E30" s="179" t="s">
        <v>1610</v>
      </c>
      <c r="F30" s="101"/>
      <c r="G30" s="88" t="s">
        <v>1611</v>
      </c>
      <c r="H30" s="98">
        <v>8700.0</v>
      </c>
      <c r="I30" s="84"/>
      <c r="J30" s="37">
        <f>H30*1.8+2349</f>
        <v>18009</v>
      </c>
      <c r="K30" s="38" t="str">
        <f t="shared" si="1"/>
        <v/>
      </c>
      <c r="L30" s="3"/>
      <c r="M30" s="3"/>
      <c r="N30" s="3"/>
      <c r="O30" s="3"/>
      <c r="P30" s="3"/>
      <c r="Q30" s="3"/>
      <c r="R30" s="3"/>
      <c r="S30" s="3"/>
      <c r="T30" s="3"/>
      <c r="U30" s="3"/>
      <c r="V30" s="3"/>
      <c r="W30" s="3"/>
      <c r="X30" s="3"/>
      <c r="Y30" s="3"/>
      <c r="Z30" s="3"/>
    </row>
    <row r="31" ht="150.0" customHeight="1">
      <c r="A31" s="30">
        <v>16.0</v>
      </c>
      <c r="B31" s="31">
        <v>1.0</v>
      </c>
      <c r="C31" s="85" t="s">
        <v>1612</v>
      </c>
      <c r="D31" s="96"/>
      <c r="E31" s="179" t="s">
        <v>1613</v>
      </c>
      <c r="F31" s="101"/>
      <c r="G31" s="88" t="s">
        <v>1614</v>
      </c>
      <c r="H31" s="98">
        <v>13140.0</v>
      </c>
      <c r="I31" s="84"/>
      <c r="J31" s="37">
        <f>H31*1.8+3637</f>
        <v>27289</v>
      </c>
      <c r="K31" s="38" t="str">
        <f t="shared" si="1"/>
        <v/>
      </c>
      <c r="L31" s="3"/>
      <c r="M31" s="3"/>
      <c r="N31" s="3"/>
      <c r="O31" s="3"/>
      <c r="P31" s="3"/>
      <c r="Q31" s="3"/>
      <c r="R31" s="3"/>
      <c r="S31" s="3"/>
      <c r="T31" s="3"/>
      <c r="U31" s="3"/>
      <c r="V31" s="3"/>
      <c r="W31" s="3"/>
      <c r="X31" s="3"/>
      <c r="Y31" s="3"/>
      <c r="Z31" s="3"/>
    </row>
    <row r="32" ht="144.75" customHeight="1">
      <c r="A32" s="30">
        <v>17.0</v>
      </c>
      <c r="B32" s="31">
        <v>1.0</v>
      </c>
      <c r="C32" s="85" t="s">
        <v>1615</v>
      </c>
      <c r="D32" s="96"/>
      <c r="E32" s="179" t="s">
        <v>1616</v>
      </c>
      <c r="F32" s="101"/>
      <c r="G32" s="88" t="s">
        <v>1614</v>
      </c>
      <c r="H32" s="98">
        <v>13140.0</v>
      </c>
      <c r="I32" s="84"/>
      <c r="J32" s="37">
        <f>H32*1.8+3547</f>
        <v>27199</v>
      </c>
      <c r="K32" s="38" t="str">
        <f t="shared" si="1"/>
        <v/>
      </c>
      <c r="L32" s="3"/>
      <c r="M32" s="3"/>
      <c r="N32" s="3"/>
      <c r="O32" s="3"/>
      <c r="P32" s="3"/>
      <c r="Q32" s="3"/>
      <c r="R32" s="3"/>
      <c r="S32" s="3"/>
      <c r="T32" s="3"/>
      <c r="U32" s="3"/>
      <c r="V32" s="3"/>
      <c r="W32" s="3"/>
      <c r="X32" s="3"/>
      <c r="Y32" s="3"/>
      <c r="Z32" s="3"/>
    </row>
    <row r="33" ht="139.5" customHeight="1">
      <c r="A33" s="30">
        <v>18.0</v>
      </c>
      <c r="B33" s="31">
        <v>1.0</v>
      </c>
      <c r="C33" s="85" t="s">
        <v>1617</v>
      </c>
      <c r="D33" s="96"/>
      <c r="E33" s="179" t="s">
        <v>1618</v>
      </c>
      <c r="F33" s="101"/>
      <c r="G33" s="88" t="s">
        <v>1614</v>
      </c>
      <c r="H33" s="98">
        <v>4740.0</v>
      </c>
      <c r="I33" s="84"/>
      <c r="J33" s="37">
        <f>H33*1.8+1811</f>
        <v>10343</v>
      </c>
      <c r="K33" s="38" t="str">
        <f t="shared" si="1"/>
        <v/>
      </c>
      <c r="L33" s="3"/>
      <c r="M33" s="3"/>
      <c r="N33" s="3"/>
      <c r="O33" s="3"/>
      <c r="P33" s="3"/>
      <c r="Q33" s="3"/>
      <c r="R33" s="3"/>
      <c r="S33" s="3"/>
      <c r="T33" s="3"/>
      <c r="U33" s="3"/>
      <c r="V33" s="3"/>
      <c r="W33" s="3"/>
      <c r="X33" s="3"/>
      <c r="Y33" s="3"/>
      <c r="Z33" s="3"/>
    </row>
    <row r="34" ht="150.0" customHeight="1">
      <c r="A34" s="30">
        <v>19.0</v>
      </c>
      <c r="B34" s="31">
        <v>1.0</v>
      </c>
      <c r="C34" s="85" t="s">
        <v>1619</v>
      </c>
      <c r="D34" s="96"/>
      <c r="E34" s="179" t="s">
        <v>1620</v>
      </c>
      <c r="F34" s="101"/>
      <c r="G34" s="88" t="s">
        <v>1621</v>
      </c>
      <c r="H34" s="98">
        <v>7740.0</v>
      </c>
      <c r="I34" s="84"/>
      <c r="J34" s="37">
        <f>H34*1.8+2089</f>
        <v>16021</v>
      </c>
      <c r="K34" s="38" t="str">
        <f t="shared" si="1"/>
        <v/>
      </c>
      <c r="L34" s="3"/>
      <c r="M34" s="3"/>
      <c r="N34" s="3"/>
      <c r="O34" s="3"/>
      <c r="P34" s="3"/>
      <c r="Q34" s="3"/>
      <c r="R34" s="3"/>
      <c r="S34" s="3"/>
      <c r="T34" s="3"/>
      <c r="U34" s="3"/>
      <c r="V34" s="3"/>
      <c r="W34" s="3"/>
      <c r="X34" s="3"/>
      <c r="Y34" s="3"/>
      <c r="Z34" s="3"/>
    </row>
    <row r="35" ht="152.25" customHeight="1">
      <c r="A35" s="30">
        <v>20.0</v>
      </c>
      <c r="B35" s="31">
        <v>1.0</v>
      </c>
      <c r="C35" s="85" t="s">
        <v>1622</v>
      </c>
      <c r="D35" s="96"/>
      <c r="E35" s="179" t="s">
        <v>1623</v>
      </c>
      <c r="F35" s="101"/>
      <c r="G35" s="88" t="s">
        <v>1621</v>
      </c>
      <c r="H35" s="98">
        <v>8940.0</v>
      </c>
      <c r="I35" s="84"/>
      <c r="J35" s="37">
        <f>H35*1.8+2413</f>
        <v>18505</v>
      </c>
      <c r="K35" s="38" t="str">
        <f t="shared" si="1"/>
        <v/>
      </c>
      <c r="L35" s="3"/>
      <c r="M35" s="3"/>
      <c r="N35" s="3"/>
      <c r="O35" s="3"/>
      <c r="P35" s="3"/>
      <c r="Q35" s="3"/>
      <c r="R35" s="3"/>
      <c r="S35" s="3"/>
      <c r="T35" s="3"/>
      <c r="U35" s="3"/>
      <c r="V35" s="3"/>
      <c r="W35" s="3"/>
      <c r="X35" s="3"/>
      <c r="Y35" s="3"/>
      <c r="Z35" s="3"/>
    </row>
    <row r="36" ht="133.5" customHeight="1">
      <c r="A36" s="30">
        <v>21.0</v>
      </c>
      <c r="B36" s="31">
        <v>1.0</v>
      </c>
      <c r="C36" s="85" t="s">
        <v>1624</v>
      </c>
      <c r="D36" s="96"/>
      <c r="E36" s="179" t="s">
        <v>1625</v>
      </c>
      <c r="F36" s="101"/>
      <c r="G36" s="88" t="s">
        <v>1621</v>
      </c>
      <c r="H36" s="98">
        <v>8100.0</v>
      </c>
      <c r="I36" s="84"/>
      <c r="J36" s="37">
        <f t="shared" ref="J36:J38" si="2">H36*1.8+2187</f>
        <v>16767</v>
      </c>
      <c r="K36" s="38" t="str">
        <f t="shared" si="1"/>
        <v/>
      </c>
      <c r="L36" s="3"/>
      <c r="M36" s="3"/>
      <c r="N36" s="3"/>
      <c r="O36" s="3"/>
      <c r="P36" s="3"/>
      <c r="Q36" s="3"/>
      <c r="R36" s="3"/>
      <c r="S36" s="3"/>
      <c r="T36" s="3"/>
      <c r="U36" s="3"/>
      <c r="V36" s="3"/>
      <c r="W36" s="3"/>
      <c r="X36" s="3"/>
      <c r="Y36" s="3"/>
      <c r="Z36" s="3"/>
    </row>
    <row r="37" ht="144.0" customHeight="1">
      <c r="A37" s="30">
        <v>22.0</v>
      </c>
      <c r="B37" s="31">
        <v>1.0</v>
      </c>
      <c r="C37" s="85" t="s">
        <v>1626</v>
      </c>
      <c r="D37" s="96" t="s">
        <v>1627</v>
      </c>
      <c r="E37" s="179" t="s">
        <v>1628</v>
      </c>
      <c r="F37" s="101"/>
      <c r="G37" s="88" t="s">
        <v>1629</v>
      </c>
      <c r="H37" s="98">
        <v>8100.0</v>
      </c>
      <c r="I37" s="84"/>
      <c r="J37" s="37">
        <f t="shared" si="2"/>
        <v>16767</v>
      </c>
      <c r="K37" s="38" t="str">
        <f t="shared" si="1"/>
        <v/>
      </c>
      <c r="L37" s="3"/>
      <c r="M37" s="3"/>
      <c r="N37" s="3"/>
      <c r="O37" s="3"/>
      <c r="P37" s="3"/>
      <c r="Q37" s="3"/>
      <c r="R37" s="3"/>
      <c r="S37" s="3"/>
      <c r="T37" s="3"/>
      <c r="U37" s="3"/>
      <c r="V37" s="3"/>
      <c r="W37" s="3"/>
      <c r="X37" s="3"/>
      <c r="Y37" s="3"/>
      <c r="Z37" s="3"/>
    </row>
    <row r="38" ht="153.0" customHeight="1">
      <c r="A38" s="30">
        <v>23.0</v>
      </c>
      <c r="B38" s="31">
        <v>1.0</v>
      </c>
      <c r="C38" s="85" t="s">
        <v>1630</v>
      </c>
      <c r="D38" s="96"/>
      <c r="E38" s="179" t="s">
        <v>1631</v>
      </c>
      <c r="F38" s="101"/>
      <c r="G38" s="88" t="s">
        <v>1629</v>
      </c>
      <c r="H38" s="98">
        <v>8100.0</v>
      </c>
      <c r="I38" s="84"/>
      <c r="J38" s="37">
        <f t="shared" si="2"/>
        <v>16767</v>
      </c>
      <c r="K38" s="38" t="str">
        <f t="shared" si="1"/>
        <v/>
      </c>
      <c r="L38" s="3"/>
      <c r="M38" s="3"/>
      <c r="N38" s="3"/>
      <c r="O38" s="3"/>
      <c r="P38" s="3"/>
      <c r="Q38" s="3"/>
      <c r="R38" s="3"/>
      <c r="S38" s="3"/>
      <c r="T38" s="3"/>
      <c r="U38" s="3"/>
      <c r="V38" s="3"/>
      <c r="W38" s="3"/>
      <c r="X38" s="3"/>
      <c r="Y38" s="3"/>
      <c r="Z38" s="3"/>
    </row>
    <row r="39" ht="138.75" customHeight="1">
      <c r="A39" s="30">
        <v>24.0</v>
      </c>
      <c r="B39" s="31">
        <v>1.0</v>
      </c>
      <c r="C39" s="85" t="s">
        <v>1632</v>
      </c>
      <c r="D39" s="96"/>
      <c r="E39" s="179" t="s">
        <v>1633</v>
      </c>
      <c r="F39" s="101"/>
      <c r="G39" s="88" t="s">
        <v>1634</v>
      </c>
      <c r="H39" s="98">
        <v>1794.0</v>
      </c>
      <c r="I39" s="84"/>
      <c r="J39" s="37">
        <f>H39*1.8+485</f>
        <v>3714.2</v>
      </c>
      <c r="K39" s="38" t="str">
        <f t="shared" si="1"/>
        <v/>
      </c>
      <c r="L39" s="3"/>
      <c r="M39" s="3"/>
      <c r="N39" s="3"/>
      <c r="O39" s="3"/>
      <c r="P39" s="3"/>
      <c r="Q39" s="3"/>
      <c r="R39" s="3"/>
      <c r="S39" s="3"/>
      <c r="T39" s="3"/>
      <c r="U39" s="3"/>
      <c r="V39" s="3"/>
      <c r="W39" s="3"/>
      <c r="X39" s="3"/>
      <c r="Y39" s="3"/>
      <c r="Z39" s="3"/>
    </row>
    <row r="40" ht="148.5" customHeight="1">
      <c r="A40" s="30">
        <v>25.0</v>
      </c>
      <c r="B40" s="31">
        <v>1.0</v>
      </c>
      <c r="C40" s="85" t="s">
        <v>1635</v>
      </c>
      <c r="D40" s="96"/>
      <c r="E40" s="179" t="s">
        <v>1636</v>
      </c>
      <c r="F40" s="101"/>
      <c r="G40" s="88" t="s">
        <v>1637</v>
      </c>
      <c r="H40" s="98">
        <v>5580.0</v>
      </c>
      <c r="I40" s="84"/>
      <c r="J40" s="37">
        <f>H40*1.8+1506</f>
        <v>11550</v>
      </c>
      <c r="K40" s="38" t="str">
        <f t="shared" si="1"/>
        <v/>
      </c>
      <c r="L40" s="3"/>
      <c r="M40" s="3"/>
      <c r="N40" s="3"/>
      <c r="O40" s="3"/>
      <c r="P40" s="3"/>
      <c r="Q40" s="3"/>
      <c r="R40" s="3"/>
      <c r="S40" s="3"/>
      <c r="T40" s="3"/>
      <c r="U40" s="3"/>
      <c r="V40" s="3"/>
      <c r="W40" s="3"/>
      <c r="X40" s="3"/>
      <c r="Y40" s="3"/>
      <c r="Z40" s="3"/>
    </row>
    <row r="41" ht="156.0" customHeight="1">
      <c r="A41" s="30">
        <v>26.0</v>
      </c>
      <c r="B41" s="31">
        <v>1.0</v>
      </c>
      <c r="C41" s="85" t="s">
        <v>1638</v>
      </c>
      <c r="D41" s="96"/>
      <c r="E41" s="179" t="s">
        <v>1639</v>
      </c>
      <c r="F41" s="101"/>
      <c r="G41" s="88" t="s">
        <v>1640</v>
      </c>
      <c r="H41" s="98">
        <v>7740.0</v>
      </c>
      <c r="I41" s="84"/>
      <c r="J41" s="37">
        <f>H41*1.8+2089</f>
        <v>16021</v>
      </c>
      <c r="K41" s="38" t="str">
        <f t="shared" si="1"/>
        <v/>
      </c>
      <c r="L41" s="3"/>
      <c r="M41" s="3"/>
      <c r="N41" s="3"/>
      <c r="O41" s="3"/>
      <c r="P41" s="3"/>
      <c r="Q41" s="3"/>
      <c r="R41" s="3"/>
      <c r="S41" s="3"/>
      <c r="T41" s="3"/>
      <c r="U41" s="3"/>
      <c r="V41" s="3"/>
      <c r="W41" s="3"/>
      <c r="X41" s="3"/>
      <c r="Y41" s="3"/>
      <c r="Z41" s="3"/>
    </row>
    <row r="42" ht="153.75" customHeight="1">
      <c r="A42" s="30">
        <v>27.0</v>
      </c>
      <c r="B42" s="31">
        <v>1.0</v>
      </c>
      <c r="C42" s="85" t="s">
        <v>1641</v>
      </c>
      <c r="D42" s="96"/>
      <c r="E42" s="179" t="s">
        <v>1642</v>
      </c>
      <c r="F42" s="101"/>
      <c r="G42" s="88" t="s">
        <v>1643</v>
      </c>
      <c r="H42" s="98">
        <v>9780.0</v>
      </c>
      <c r="I42" s="84"/>
      <c r="J42" s="37">
        <f>H42*1.8+2640</f>
        <v>20244</v>
      </c>
      <c r="K42" s="38" t="str">
        <f t="shared" si="1"/>
        <v/>
      </c>
      <c r="L42" s="3"/>
      <c r="M42" s="3"/>
      <c r="N42" s="3"/>
      <c r="O42" s="3"/>
      <c r="P42" s="3"/>
      <c r="Q42" s="3"/>
      <c r="R42" s="3"/>
      <c r="S42" s="3"/>
      <c r="T42" s="3"/>
      <c r="U42" s="3"/>
      <c r="V42" s="3"/>
      <c r="W42" s="3"/>
      <c r="X42" s="3"/>
      <c r="Y42" s="3"/>
      <c r="Z42" s="3"/>
    </row>
    <row r="43" ht="192.0" customHeight="1">
      <c r="A43" s="30">
        <v>28.0</v>
      </c>
      <c r="B43" s="31">
        <v>1.0</v>
      </c>
      <c r="C43" s="85" t="s">
        <v>1644</v>
      </c>
      <c r="D43" s="96"/>
      <c r="E43" s="179" t="s">
        <v>1645</v>
      </c>
      <c r="F43" s="101"/>
      <c r="G43" s="88" t="s">
        <v>1646</v>
      </c>
      <c r="H43" s="98">
        <v>4860.0</v>
      </c>
      <c r="I43" s="84"/>
      <c r="J43" s="37">
        <f>H43*1.8+1708</f>
        <v>10456</v>
      </c>
      <c r="K43" s="38" t="str">
        <f t="shared" si="1"/>
        <v/>
      </c>
      <c r="L43" s="3"/>
      <c r="M43" s="3"/>
      <c r="N43" s="3"/>
      <c r="O43" s="3"/>
      <c r="P43" s="3"/>
      <c r="Q43" s="3"/>
      <c r="R43" s="3"/>
      <c r="S43" s="3"/>
      <c r="T43" s="3"/>
      <c r="U43" s="3"/>
      <c r="V43" s="3"/>
      <c r="W43" s="3"/>
      <c r="X43" s="3"/>
      <c r="Y43" s="3"/>
      <c r="Z43" s="3"/>
    </row>
    <row r="44" ht="171.0" customHeight="1">
      <c r="A44" s="30">
        <v>29.0</v>
      </c>
      <c r="B44" s="31">
        <v>1.0</v>
      </c>
      <c r="C44" s="85" t="s">
        <v>1647</v>
      </c>
      <c r="D44" s="96"/>
      <c r="E44" s="179" t="s">
        <v>1648</v>
      </c>
      <c r="F44" s="101"/>
      <c r="G44" s="88" t="s">
        <v>1649</v>
      </c>
      <c r="H44" s="98">
        <v>6480.0</v>
      </c>
      <c r="I44" s="84"/>
      <c r="J44" s="37">
        <f>H44*1.8+1750</f>
        <v>13414</v>
      </c>
      <c r="K44" s="38" t="str">
        <f t="shared" si="1"/>
        <v/>
      </c>
      <c r="L44" s="3"/>
      <c r="M44" s="3"/>
      <c r="N44" s="3"/>
      <c r="O44" s="3"/>
      <c r="P44" s="3"/>
      <c r="Q44" s="3"/>
      <c r="R44" s="3"/>
      <c r="S44" s="3"/>
      <c r="T44" s="3"/>
      <c r="U44" s="3"/>
      <c r="V44" s="3"/>
      <c r="W44" s="3"/>
      <c r="X44" s="3"/>
      <c r="Y44" s="3"/>
      <c r="Z44" s="3"/>
    </row>
    <row r="45" ht="171.0" customHeight="1">
      <c r="A45" s="30">
        <v>30.0</v>
      </c>
      <c r="B45" s="31">
        <v>1.0</v>
      </c>
      <c r="C45" s="85" t="s">
        <v>1650</v>
      </c>
      <c r="D45" s="96"/>
      <c r="E45" s="179" t="s">
        <v>1651</v>
      </c>
      <c r="F45" s="101"/>
      <c r="G45" s="88" t="s">
        <v>1652</v>
      </c>
      <c r="H45" s="98">
        <v>8520.0</v>
      </c>
      <c r="I45" s="84"/>
      <c r="J45" s="37">
        <f>H45*1.8+2562</f>
        <v>17898</v>
      </c>
      <c r="K45" s="38" t="str">
        <f t="shared" si="1"/>
        <v/>
      </c>
      <c r="L45" s="3"/>
      <c r="M45" s="3"/>
      <c r="N45" s="3"/>
      <c r="O45" s="3"/>
      <c r="P45" s="3"/>
      <c r="Q45" s="3"/>
      <c r="R45" s="3"/>
      <c r="S45" s="3"/>
      <c r="T45" s="3"/>
      <c r="U45" s="3"/>
      <c r="V45" s="3"/>
      <c r="W45" s="3"/>
      <c r="X45" s="3"/>
      <c r="Y45" s="3"/>
      <c r="Z45" s="3"/>
    </row>
    <row r="46" ht="162.75" customHeight="1">
      <c r="A46" s="30">
        <v>31.0</v>
      </c>
      <c r="B46" s="31">
        <v>1.0</v>
      </c>
      <c r="C46" s="85" t="s">
        <v>1653</v>
      </c>
      <c r="D46" s="96"/>
      <c r="E46" s="179" t="s">
        <v>1654</v>
      </c>
      <c r="F46" s="101"/>
      <c r="G46" s="88" t="s">
        <v>1655</v>
      </c>
      <c r="H46" s="98">
        <v>7620.0</v>
      </c>
      <c r="I46" s="84"/>
      <c r="J46" s="37">
        <f>H46*1.8+2057</f>
        <v>15773</v>
      </c>
      <c r="K46" s="38" t="str">
        <f t="shared" si="1"/>
        <v/>
      </c>
      <c r="L46" s="3"/>
      <c r="M46" s="3"/>
      <c r="N46" s="3"/>
      <c r="O46" s="3"/>
      <c r="P46" s="3"/>
      <c r="Q46" s="3"/>
      <c r="R46" s="3"/>
      <c r="S46" s="3"/>
      <c r="T46" s="3"/>
      <c r="U46" s="3"/>
      <c r="V46" s="3"/>
      <c r="W46" s="3"/>
      <c r="X46" s="3"/>
      <c r="Y46" s="3"/>
      <c r="Z46" s="3"/>
    </row>
    <row r="47" ht="171.0" customHeight="1">
      <c r="A47" s="30">
        <v>32.0</v>
      </c>
      <c r="B47" s="31">
        <v>1.0</v>
      </c>
      <c r="C47" s="85" t="s">
        <v>1656</v>
      </c>
      <c r="D47" s="96"/>
      <c r="E47" s="179" t="s">
        <v>1657</v>
      </c>
      <c r="F47" s="101"/>
      <c r="G47" s="88" t="s">
        <v>1658</v>
      </c>
      <c r="H47" s="98">
        <v>7860.0</v>
      </c>
      <c r="I47" s="84"/>
      <c r="J47" s="37">
        <f>H47*1.8+2122</f>
        <v>16270</v>
      </c>
      <c r="K47" s="38" t="str">
        <f t="shared" si="1"/>
        <v/>
      </c>
      <c r="L47" s="3"/>
      <c r="M47" s="3"/>
      <c r="N47" s="3"/>
      <c r="O47" s="3"/>
      <c r="P47" s="3"/>
      <c r="Q47" s="3"/>
      <c r="R47" s="3"/>
      <c r="S47" s="3"/>
      <c r="T47" s="3"/>
      <c r="U47" s="3"/>
      <c r="V47" s="3"/>
      <c r="W47" s="3"/>
      <c r="X47" s="3"/>
      <c r="Y47" s="3"/>
      <c r="Z47" s="3"/>
    </row>
    <row r="48" ht="177.75" customHeight="1">
      <c r="A48" s="30">
        <v>33.0</v>
      </c>
      <c r="B48" s="31">
        <v>1.0</v>
      </c>
      <c r="C48" s="85" t="s">
        <v>1659</v>
      </c>
      <c r="D48" s="96"/>
      <c r="E48" s="179" t="s">
        <v>1660</v>
      </c>
      <c r="F48" s="101"/>
      <c r="G48" s="88" t="s">
        <v>1655</v>
      </c>
      <c r="H48" s="98">
        <v>7620.0</v>
      </c>
      <c r="I48" s="84"/>
      <c r="J48" s="37">
        <f>H48*1.8+2057</f>
        <v>15773</v>
      </c>
      <c r="K48" s="38" t="str">
        <f t="shared" si="1"/>
        <v/>
      </c>
      <c r="L48" s="3"/>
      <c r="M48" s="3"/>
      <c r="N48" s="3"/>
      <c r="O48" s="3"/>
      <c r="P48" s="3"/>
      <c r="Q48" s="3"/>
      <c r="R48" s="3"/>
      <c r="S48" s="3"/>
      <c r="T48" s="3"/>
      <c r="U48" s="3"/>
      <c r="V48" s="3"/>
      <c r="W48" s="3"/>
      <c r="X48" s="3"/>
      <c r="Y48" s="3"/>
      <c r="Z48" s="3"/>
    </row>
    <row r="49" ht="186.0" customHeight="1">
      <c r="A49" s="41">
        <v>34.0</v>
      </c>
      <c r="B49" s="31">
        <v>1.0</v>
      </c>
      <c r="C49" s="85" t="s">
        <v>1661</v>
      </c>
      <c r="D49" s="96"/>
      <c r="E49" s="179" t="s">
        <v>1662</v>
      </c>
      <c r="F49" s="101"/>
      <c r="G49" s="88" t="s">
        <v>1658</v>
      </c>
      <c r="H49" s="98">
        <v>7860.0</v>
      </c>
      <c r="I49" s="84"/>
      <c r="J49" s="37">
        <f>H49*1.8+2122</f>
        <v>16270</v>
      </c>
      <c r="K49" s="38" t="str">
        <f t="shared" si="1"/>
        <v/>
      </c>
      <c r="L49" s="3"/>
      <c r="M49" s="3"/>
      <c r="N49" s="3"/>
      <c r="O49" s="3"/>
      <c r="P49" s="3"/>
      <c r="Q49" s="3"/>
      <c r="R49" s="3"/>
      <c r="S49" s="3"/>
      <c r="T49" s="3"/>
      <c r="U49" s="3"/>
      <c r="V49" s="3"/>
      <c r="W49" s="3"/>
      <c r="X49" s="3"/>
      <c r="Y49" s="3"/>
      <c r="Z49" s="3"/>
    </row>
    <row r="50" ht="171.0" customHeight="1">
      <c r="A50" s="41">
        <v>35.0</v>
      </c>
      <c r="B50" s="31">
        <v>1.0</v>
      </c>
      <c r="C50" s="85" t="s">
        <v>1663</v>
      </c>
      <c r="D50" s="96"/>
      <c r="E50" s="179" t="s">
        <v>1664</v>
      </c>
      <c r="F50" s="101"/>
      <c r="G50" s="88" t="s">
        <v>1665</v>
      </c>
      <c r="H50" s="98">
        <v>6660.0</v>
      </c>
      <c r="I50" s="84"/>
      <c r="J50" s="37">
        <f>H50*1.8+1798</f>
        <v>13786</v>
      </c>
      <c r="K50" s="38" t="str">
        <f t="shared" si="1"/>
        <v/>
      </c>
      <c r="L50" s="3"/>
      <c r="M50" s="3"/>
      <c r="N50" s="3"/>
      <c r="O50" s="3"/>
      <c r="P50" s="3"/>
      <c r="Q50" s="3"/>
      <c r="R50" s="3"/>
      <c r="S50" s="3"/>
      <c r="T50" s="3"/>
      <c r="U50" s="3"/>
      <c r="V50" s="3"/>
      <c r="W50" s="3"/>
      <c r="X50" s="3"/>
      <c r="Y50" s="3"/>
      <c r="Z50" s="3"/>
    </row>
    <row r="51" ht="180.75" customHeight="1">
      <c r="A51" s="41">
        <v>36.0</v>
      </c>
      <c r="B51" s="31">
        <v>1.0</v>
      </c>
      <c r="C51" s="85" t="s">
        <v>1666</v>
      </c>
      <c r="D51" s="96"/>
      <c r="E51" s="97" t="s">
        <v>1667</v>
      </c>
      <c r="F51" s="82"/>
      <c r="G51" s="88" t="s">
        <v>1668</v>
      </c>
      <c r="H51" s="98">
        <v>6840.0</v>
      </c>
      <c r="I51" s="84"/>
      <c r="J51" s="37">
        <f>H51*1.8+1846</f>
        <v>14158</v>
      </c>
      <c r="K51" s="38" t="str">
        <f t="shared" si="1"/>
        <v/>
      </c>
      <c r="L51" s="3"/>
      <c r="M51" s="3"/>
      <c r="N51" s="3"/>
      <c r="O51" s="3"/>
      <c r="P51" s="3"/>
      <c r="Q51" s="3"/>
      <c r="R51" s="3"/>
      <c r="S51" s="3"/>
      <c r="T51" s="3"/>
      <c r="U51" s="3"/>
      <c r="V51" s="3"/>
      <c r="W51" s="3"/>
      <c r="X51" s="3"/>
      <c r="Y51" s="3"/>
      <c r="Z51" s="3"/>
    </row>
    <row r="52" ht="207.0" customHeight="1">
      <c r="A52" s="41">
        <v>37.0</v>
      </c>
      <c r="B52" s="31">
        <v>1.0</v>
      </c>
      <c r="C52" s="85" t="s">
        <v>1669</v>
      </c>
      <c r="D52" s="96"/>
      <c r="E52" s="97" t="s">
        <v>1670</v>
      </c>
      <c r="F52" s="82"/>
      <c r="G52" s="88" t="s">
        <v>1671</v>
      </c>
      <c r="H52" s="98">
        <v>5940.0</v>
      </c>
      <c r="I52" s="84"/>
      <c r="J52" s="37">
        <f>H52*1.8+1063</f>
        <v>11755</v>
      </c>
      <c r="K52" s="38" t="str">
        <f t="shared" si="1"/>
        <v/>
      </c>
      <c r="L52" s="3"/>
      <c r="M52" s="3"/>
      <c r="N52" s="3"/>
      <c r="O52" s="3"/>
      <c r="P52" s="3"/>
      <c r="Q52" s="3"/>
      <c r="R52" s="3"/>
      <c r="S52" s="3"/>
      <c r="T52" s="3"/>
      <c r="U52" s="3"/>
      <c r="V52" s="3"/>
      <c r="W52" s="3"/>
      <c r="X52" s="3"/>
      <c r="Y52" s="3"/>
      <c r="Z52" s="3"/>
    </row>
    <row r="53" ht="216.0" customHeight="1">
      <c r="A53" s="41">
        <v>38.0</v>
      </c>
      <c r="B53" s="31">
        <v>1.0</v>
      </c>
      <c r="C53" s="85" t="s">
        <v>1672</v>
      </c>
      <c r="D53" s="96"/>
      <c r="E53" s="97" t="s">
        <v>1673</v>
      </c>
      <c r="F53" s="82"/>
      <c r="G53" s="88" t="s">
        <v>1674</v>
      </c>
      <c r="H53" s="98">
        <v>7920.0</v>
      </c>
      <c r="I53" s="84"/>
      <c r="J53" s="37">
        <f>H53*1.8+2138</f>
        <v>16394</v>
      </c>
      <c r="K53" s="38" t="str">
        <f t="shared" si="1"/>
        <v/>
      </c>
      <c r="L53" s="3"/>
      <c r="M53" s="3"/>
      <c r="N53" s="3"/>
      <c r="O53" s="3"/>
      <c r="P53" s="3"/>
      <c r="Q53" s="3"/>
      <c r="R53" s="3"/>
      <c r="S53" s="3"/>
      <c r="T53" s="3"/>
      <c r="U53" s="3"/>
      <c r="V53" s="3"/>
      <c r="W53" s="3"/>
      <c r="X53" s="3"/>
      <c r="Y53" s="3"/>
      <c r="Z53" s="3"/>
    </row>
    <row r="54" ht="207.0" customHeight="1">
      <c r="A54" s="41">
        <v>39.0</v>
      </c>
      <c r="B54" s="31">
        <v>1.0</v>
      </c>
      <c r="C54" s="85" t="s">
        <v>1675</v>
      </c>
      <c r="D54" s="96"/>
      <c r="E54" s="97" t="s">
        <v>1676</v>
      </c>
      <c r="F54" s="82"/>
      <c r="G54" s="88" t="s">
        <v>1677</v>
      </c>
      <c r="H54" s="98">
        <v>10500.0</v>
      </c>
      <c r="I54" s="84"/>
      <c r="J54" s="37">
        <f>H54*1.8+1575</f>
        <v>20475</v>
      </c>
      <c r="K54" s="38" t="str">
        <f t="shared" si="1"/>
        <v/>
      </c>
      <c r="L54" s="3"/>
      <c r="M54" s="3"/>
      <c r="N54" s="3"/>
      <c r="O54" s="3"/>
      <c r="P54" s="3"/>
      <c r="Q54" s="3"/>
      <c r="R54" s="3"/>
      <c r="S54" s="3"/>
      <c r="T54" s="3"/>
      <c r="U54" s="3"/>
      <c r="V54" s="3"/>
      <c r="W54" s="3"/>
      <c r="X54" s="3"/>
      <c r="Y54" s="3"/>
      <c r="Z54" s="3"/>
    </row>
    <row r="55" ht="217.5" customHeight="1">
      <c r="A55" s="41">
        <v>40.0</v>
      </c>
      <c r="B55" s="31">
        <v>1.0</v>
      </c>
      <c r="C55" s="85" t="s">
        <v>1678</v>
      </c>
      <c r="D55" s="96"/>
      <c r="E55" s="97" t="s">
        <v>1679</v>
      </c>
      <c r="F55" s="82"/>
      <c r="G55" s="88" t="s">
        <v>1680</v>
      </c>
      <c r="H55" s="98">
        <v>7740.0</v>
      </c>
      <c r="I55" s="84"/>
      <c r="J55" s="37">
        <f>H55*1.8+2089</f>
        <v>16021</v>
      </c>
      <c r="K55" s="38" t="str">
        <f t="shared" si="1"/>
        <v/>
      </c>
      <c r="L55" s="3"/>
      <c r="M55" s="3"/>
      <c r="N55" s="3"/>
      <c r="O55" s="3"/>
      <c r="P55" s="3"/>
      <c r="Q55" s="3"/>
      <c r="R55" s="3"/>
      <c r="S55" s="3"/>
      <c r="T55" s="3"/>
      <c r="U55" s="3"/>
      <c r="V55" s="3"/>
      <c r="W55" s="3"/>
      <c r="X55" s="3"/>
      <c r="Y55" s="3"/>
      <c r="Z55" s="3"/>
    </row>
    <row r="56" ht="215.25" customHeight="1">
      <c r="A56" s="41">
        <v>41.0</v>
      </c>
      <c r="B56" s="31">
        <v>1.0</v>
      </c>
      <c r="C56" s="85" t="s">
        <v>1681</v>
      </c>
      <c r="D56" s="96"/>
      <c r="E56" s="97" t="s">
        <v>1682</v>
      </c>
      <c r="F56" s="82"/>
      <c r="G56" s="88" t="s">
        <v>1683</v>
      </c>
      <c r="H56" s="98">
        <v>10320.0</v>
      </c>
      <c r="I56" s="84"/>
      <c r="J56" s="37">
        <f>H56*1.8+2786.4</f>
        <v>21362.4</v>
      </c>
      <c r="K56" s="38" t="str">
        <f t="shared" si="1"/>
        <v/>
      </c>
      <c r="L56" s="3"/>
      <c r="M56" s="3"/>
      <c r="N56" s="3"/>
      <c r="O56" s="3"/>
      <c r="P56" s="3"/>
      <c r="Q56" s="3"/>
      <c r="R56" s="3"/>
      <c r="S56" s="3"/>
      <c r="T56" s="3"/>
      <c r="U56" s="3"/>
      <c r="V56" s="3"/>
      <c r="W56" s="3"/>
      <c r="X56" s="3"/>
      <c r="Y56" s="3"/>
      <c r="Z56" s="3"/>
    </row>
    <row r="57" ht="205.5" customHeight="1">
      <c r="A57" s="41">
        <v>42.0</v>
      </c>
      <c r="B57" s="31">
        <v>1.0</v>
      </c>
      <c r="C57" s="85" t="s">
        <v>1684</v>
      </c>
      <c r="D57" s="96"/>
      <c r="E57" s="97" t="s">
        <v>1685</v>
      </c>
      <c r="F57" s="82"/>
      <c r="G57" s="88" t="s">
        <v>1686</v>
      </c>
      <c r="H57" s="98">
        <v>13560.0</v>
      </c>
      <c r="I57" s="84"/>
      <c r="J57" s="37">
        <f>H57*1.8+3661</f>
        <v>28069</v>
      </c>
      <c r="K57" s="38" t="str">
        <f t="shared" si="1"/>
        <v/>
      </c>
      <c r="L57" s="3"/>
      <c r="M57" s="3"/>
      <c r="N57" s="3"/>
      <c r="O57" s="3"/>
      <c r="P57" s="3"/>
      <c r="Q57" s="3"/>
      <c r="R57" s="3"/>
      <c r="S57" s="3"/>
      <c r="T57" s="3"/>
      <c r="U57" s="3"/>
      <c r="V57" s="3"/>
      <c r="W57" s="3"/>
      <c r="X57" s="3"/>
      <c r="Y57" s="3"/>
      <c r="Z57" s="3"/>
    </row>
    <row r="58" ht="185.25" customHeight="1">
      <c r="A58" s="41">
        <v>43.0</v>
      </c>
      <c r="B58" s="31">
        <v>1.0</v>
      </c>
      <c r="C58" s="85" t="s">
        <v>1687</v>
      </c>
      <c r="D58" s="96"/>
      <c r="E58" s="97" t="s">
        <v>1688</v>
      </c>
      <c r="F58" s="82"/>
      <c r="G58" s="88" t="s">
        <v>1689</v>
      </c>
      <c r="H58" s="98">
        <v>9600.0</v>
      </c>
      <c r="I58" s="84"/>
      <c r="J58" s="37">
        <f>H58*1.8+2592</f>
        <v>19872</v>
      </c>
      <c r="K58" s="38" t="str">
        <f t="shared" si="1"/>
        <v/>
      </c>
      <c r="L58" s="3"/>
      <c r="M58" s="3"/>
      <c r="N58" s="3"/>
      <c r="O58" s="3"/>
      <c r="P58" s="3"/>
      <c r="Q58" s="3"/>
      <c r="R58" s="3"/>
      <c r="S58" s="3"/>
      <c r="T58" s="3"/>
      <c r="U58" s="3"/>
      <c r="V58" s="3"/>
      <c r="W58" s="3"/>
      <c r="X58" s="3"/>
      <c r="Y58" s="3"/>
      <c r="Z58" s="3"/>
    </row>
    <row r="59" ht="167.25" customHeight="1">
      <c r="A59" s="41">
        <v>44.0</v>
      </c>
      <c r="B59" s="31">
        <v>1.0</v>
      </c>
      <c r="C59" s="85" t="s">
        <v>1690</v>
      </c>
      <c r="D59" s="96"/>
      <c r="E59" s="97" t="s">
        <v>1691</v>
      </c>
      <c r="F59" s="82"/>
      <c r="G59" s="88" t="s">
        <v>1692</v>
      </c>
      <c r="H59" s="98">
        <v>8700.0</v>
      </c>
      <c r="I59" s="84"/>
      <c r="J59" s="37">
        <f>H59*1.8+2349</f>
        <v>18009</v>
      </c>
      <c r="K59" s="38" t="str">
        <f t="shared" si="1"/>
        <v/>
      </c>
      <c r="L59" s="3"/>
      <c r="M59" s="3"/>
      <c r="N59" s="3"/>
      <c r="O59" s="3"/>
      <c r="P59" s="3"/>
      <c r="Q59" s="3"/>
      <c r="R59" s="3"/>
      <c r="S59" s="3"/>
      <c r="T59" s="3"/>
      <c r="U59" s="3"/>
      <c r="V59" s="3"/>
      <c r="W59" s="3"/>
      <c r="X59" s="3"/>
      <c r="Y59" s="3"/>
      <c r="Z59" s="3"/>
    </row>
    <row r="60" ht="183.75" customHeight="1">
      <c r="A60" s="41">
        <v>45.0</v>
      </c>
      <c r="B60" s="31">
        <v>1.0</v>
      </c>
      <c r="C60" s="85" t="s">
        <v>1693</v>
      </c>
      <c r="D60" s="96"/>
      <c r="E60" s="97" t="s">
        <v>1694</v>
      </c>
      <c r="F60" s="82"/>
      <c r="G60" s="88" t="s">
        <v>1695</v>
      </c>
      <c r="H60" s="98">
        <v>6540.0</v>
      </c>
      <c r="I60" s="84"/>
      <c r="J60" s="37">
        <f>H60*1.8+1765</f>
        <v>13537</v>
      </c>
      <c r="K60" s="38" t="str">
        <f t="shared" si="1"/>
        <v/>
      </c>
      <c r="L60" s="3"/>
      <c r="M60" s="3"/>
      <c r="N60" s="3"/>
      <c r="O60" s="3"/>
      <c r="P60" s="3"/>
      <c r="Q60" s="3"/>
      <c r="R60" s="3"/>
      <c r="S60" s="3"/>
      <c r="T60" s="3"/>
      <c r="U60" s="3"/>
      <c r="V60" s="3"/>
      <c r="W60" s="3"/>
      <c r="X60" s="3"/>
      <c r="Y60" s="3"/>
      <c r="Z60" s="3"/>
    </row>
    <row r="61" ht="218.25" customHeight="1">
      <c r="A61" s="41">
        <v>46.0</v>
      </c>
      <c r="B61" s="31">
        <v>1.0</v>
      </c>
      <c r="C61" s="85" t="s">
        <v>1696</v>
      </c>
      <c r="D61" s="96"/>
      <c r="E61" s="97" t="s">
        <v>1697</v>
      </c>
      <c r="F61" s="82"/>
      <c r="G61" s="88" t="s">
        <v>1698</v>
      </c>
      <c r="H61" s="98">
        <v>5220.0</v>
      </c>
      <c r="I61" s="84"/>
      <c r="J61" s="37">
        <f>H61*1.8+1409</f>
        <v>10805</v>
      </c>
      <c r="K61" s="38" t="str">
        <f t="shared" si="1"/>
        <v/>
      </c>
      <c r="L61" s="3"/>
      <c r="M61" s="3"/>
      <c r="N61" s="3"/>
      <c r="O61" s="3"/>
      <c r="P61" s="3"/>
      <c r="Q61" s="3"/>
      <c r="R61" s="3"/>
      <c r="S61" s="3"/>
      <c r="T61" s="3"/>
      <c r="U61" s="3"/>
      <c r="V61" s="3"/>
      <c r="W61" s="3"/>
      <c r="X61" s="3"/>
      <c r="Y61" s="3"/>
      <c r="Z61" s="3"/>
    </row>
    <row r="62" ht="218.25" customHeight="1">
      <c r="A62" s="41">
        <v>47.0</v>
      </c>
      <c r="B62" s="31">
        <v>1.0</v>
      </c>
      <c r="C62" s="85" t="s">
        <v>1699</v>
      </c>
      <c r="D62" s="96"/>
      <c r="E62" s="97" t="s">
        <v>1700</v>
      </c>
      <c r="F62" s="82"/>
      <c r="G62" s="88" t="s">
        <v>1701</v>
      </c>
      <c r="H62" s="98">
        <v>6960.0</v>
      </c>
      <c r="I62" s="84"/>
      <c r="J62" s="37">
        <f>H62*1.8+1879</f>
        <v>14407</v>
      </c>
      <c r="K62" s="38" t="str">
        <f t="shared" si="1"/>
        <v/>
      </c>
      <c r="L62" s="3"/>
      <c r="M62" s="3"/>
      <c r="N62" s="3"/>
      <c r="O62" s="3"/>
      <c r="P62" s="3"/>
      <c r="Q62" s="3"/>
      <c r="R62" s="3"/>
      <c r="S62" s="3"/>
      <c r="T62" s="3"/>
      <c r="U62" s="3"/>
      <c r="V62" s="3"/>
      <c r="W62" s="3"/>
      <c r="X62" s="3"/>
      <c r="Y62" s="3"/>
      <c r="Z62" s="3"/>
    </row>
    <row r="63" ht="201.75" customHeight="1">
      <c r="A63" s="41">
        <v>48.0</v>
      </c>
      <c r="B63" s="31">
        <v>1.0</v>
      </c>
      <c r="C63" s="85" t="s">
        <v>1702</v>
      </c>
      <c r="D63" s="96"/>
      <c r="E63" s="97" t="s">
        <v>1703</v>
      </c>
      <c r="F63" s="82"/>
      <c r="G63" s="88" t="s">
        <v>1704</v>
      </c>
      <c r="H63" s="98">
        <v>9180.0</v>
      </c>
      <c r="I63" s="84"/>
      <c r="J63" s="37">
        <f>H63*1.8+2478</f>
        <v>19002</v>
      </c>
      <c r="K63" s="38" t="str">
        <f t="shared" si="1"/>
        <v/>
      </c>
      <c r="L63" s="3"/>
      <c r="M63" s="3"/>
      <c r="N63" s="3"/>
      <c r="O63" s="3"/>
      <c r="P63" s="3"/>
      <c r="Q63" s="3"/>
      <c r="R63" s="3"/>
      <c r="S63" s="3"/>
      <c r="T63" s="3"/>
      <c r="U63" s="3"/>
      <c r="V63" s="3"/>
      <c r="W63" s="3"/>
      <c r="X63" s="3"/>
      <c r="Y63" s="3"/>
      <c r="Z63" s="3"/>
    </row>
    <row r="64" ht="203.25" customHeight="1">
      <c r="A64" s="41">
        <v>49.0</v>
      </c>
      <c r="B64" s="31">
        <v>1.0</v>
      </c>
      <c r="C64" s="85" t="s">
        <v>1705</v>
      </c>
      <c r="D64" s="96"/>
      <c r="E64" s="97" t="s">
        <v>1706</v>
      </c>
      <c r="F64" s="82"/>
      <c r="G64" s="88" t="s">
        <v>1707</v>
      </c>
      <c r="H64" s="98">
        <v>4680.0</v>
      </c>
      <c r="I64" s="84"/>
      <c r="J64" s="37">
        <f>H64*1.8+1263</f>
        <v>9687</v>
      </c>
      <c r="K64" s="38" t="str">
        <f t="shared" si="1"/>
        <v/>
      </c>
      <c r="L64" s="3"/>
      <c r="M64" s="3"/>
      <c r="N64" s="3"/>
      <c r="O64" s="3"/>
      <c r="P64" s="3"/>
      <c r="Q64" s="3"/>
      <c r="R64" s="3"/>
      <c r="S64" s="3"/>
      <c r="T64" s="3"/>
      <c r="U64" s="3"/>
      <c r="V64" s="3"/>
      <c r="W64" s="3"/>
      <c r="X64" s="3"/>
      <c r="Y64" s="3"/>
      <c r="Z64" s="3"/>
    </row>
    <row r="65" ht="207.0" customHeight="1">
      <c r="A65" s="41">
        <v>51.0</v>
      </c>
      <c r="B65" s="31">
        <v>1.0</v>
      </c>
      <c r="C65" s="85" t="s">
        <v>1708</v>
      </c>
      <c r="D65" s="96"/>
      <c r="E65" s="97" t="s">
        <v>1709</v>
      </c>
      <c r="F65" s="82"/>
      <c r="G65" s="88" t="s">
        <v>1710</v>
      </c>
      <c r="H65" s="98">
        <v>6240.0</v>
      </c>
      <c r="I65" s="84"/>
      <c r="J65" s="37">
        <f>H65*1.8+1684</f>
        <v>12916</v>
      </c>
      <c r="K65" s="38" t="str">
        <f t="shared" si="1"/>
        <v/>
      </c>
      <c r="L65" s="3"/>
      <c r="M65" s="3"/>
      <c r="N65" s="3"/>
      <c r="O65" s="3"/>
      <c r="P65" s="3"/>
      <c r="Q65" s="3"/>
      <c r="R65" s="3"/>
      <c r="S65" s="3"/>
      <c r="T65" s="3"/>
      <c r="U65" s="3"/>
      <c r="V65" s="3"/>
      <c r="W65" s="3"/>
      <c r="X65" s="3"/>
      <c r="Y65" s="3"/>
      <c r="Z65" s="3"/>
    </row>
    <row r="66" ht="208.5" customHeight="1">
      <c r="A66" s="41">
        <v>52.0</v>
      </c>
      <c r="B66" s="31">
        <v>1.0</v>
      </c>
      <c r="C66" s="85" t="s">
        <v>1711</v>
      </c>
      <c r="D66" s="96"/>
      <c r="E66" s="97" t="s">
        <v>1712</v>
      </c>
      <c r="F66" s="82"/>
      <c r="G66" s="88" t="s">
        <v>1713</v>
      </c>
      <c r="H66" s="98">
        <v>8160.0</v>
      </c>
      <c r="I66" s="84"/>
      <c r="J66" s="37">
        <f>H66*1.8+2203</f>
        <v>16891</v>
      </c>
      <c r="K66" s="38" t="str">
        <f t="shared" si="1"/>
        <v/>
      </c>
      <c r="L66" s="3"/>
      <c r="M66" s="3"/>
      <c r="N66" s="3"/>
      <c r="O66" s="3"/>
      <c r="P66" s="3"/>
      <c r="Q66" s="3"/>
      <c r="R66" s="3"/>
      <c r="S66" s="3"/>
      <c r="T66" s="3"/>
      <c r="U66" s="3"/>
      <c r="V66" s="3"/>
      <c r="W66" s="3"/>
      <c r="X66" s="3"/>
      <c r="Y66" s="3"/>
      <c r="Z66" s="3"/>
    </row>
    <row r="67" ht="208.5" customHeight="1">
      <c r="A67" s="41">
        <v>53.0</v>
      </c>
      <c r="B67" s="31">
        <v>1.0</v>
      </c>
      <c r="C67" s="85" t="s">
        <v>1714</v>
      </c>
      <c r="D67" s="96"/>
      <c r="E67" s="97" t="s">
        <v>1715</v>
      </c>
      <c r="F67" s="82"/>
      <c r="G67" s="88" t="s">
        <v>1716</v>
      </c>
      <c r="H67" s="98">
        <v>5940.0</v>
      </c>
      <c r="I67" s="84"/>
      <c r="J67" s="37">
        <f>H67*1.8+1600</f>
        <v>12292</v>
      </c>
      <c r="K67" s="38" t="str">
        <f t="shared" si="1"/>
        <v/>
      </c>
      <c r="L67" s="3"/>
      <c r="M67" s="3"/>
      <c r="N67" s="3"/>
      <c r="O67" s="3"/>
      <c r="P67" s="3"/>
      <c r="Q67" s="3"/>
      <c r="R67" s="3"/>
      <c r="S67" s="3"/>
      <c r="T67" s="3"/>
      <c r="U67" s="3"/>
      <c r="V67" s="3"/>
      <c r="W67" s="3"/>
      <c r="X67" s="3"/>
      <c r="Y67" s="3"/>
      <c r="Z67" s="3"/>
    </row>
    <row r="68" ht="220.5" customHeight="1">
      <c r="A68" s="41">
        <v>54.0</v>
      </c>
      <c r="B68" s="31">
        <v>1.0</v>
      </c>
      <c r="C68" s="85" t="s">
        <v>1717</v>
      </c>
      <c r="D68" s="96"/>
      <c r="E68" s="97" t="s">
        <v>1718</v>
      </c>
      <c r="F68" s="82"/>
      <c r="G68" s="88" t="s">
        <v>1719</v>
      </c>
      <c r="H68" s="98">
        <v>7920.0</v>
      </c>
      <c r="I68" s="84"/>
      <c r="J68" s="37">
        <f>H68*1.8+2138</f>
        <v>16394</v>
      </c>
      <c r="K68" s="38" t="str">
        <f t="shared" si="1"/>
        <v/>
      </c>
      <c r="L68" s="3"/>
      <c r="M68" s="3"/>
      <c r="N68" s="3"/>
      <c r="O68" s="3"/>
      <c r="P68" s="3"/>
      <c r="Q68" s="3"/>
      <c r="R68" s="3"/>
      <c r="S68" s="3"/>
      <c r="T68" s="3"/>
      <c r="U68" s="3"/>
      <c r="V68" s="3"/>
      <c r="W68" s="3"/>
      <c r="X68" s="3"/>
      <c r="Y68" s="3"/>
      <c r="Z68" s="3"/>
    </row>
    <row r="69" ht="220.5" customHeight="1">
      <c r="A69" s="41">
        <v>55.0</v>
      </c>
      <c r="B69" s="31">
        <v>1.0</v>
      </c>
      <c r="C69" s="85" t="s">
        <v>1720</v>
      </c>
      <c r="D69" s="96"/>
      <c r="E69" s="97" t="s">
        <v>1721</v>
      </c>
      <c r="F69" s="82"/>
      <c r="G69" s="88" t="s">
        <v>1722</v>
      </c>
      <c r="H69" s="98">
        <v>5760.0</v>
      </c>
      <c r="I69" s="84"/>
      <c r="J69" s="37">
        <f>H69*1.8+1500</f>
        <v>11868</v>
      </c>
      <c r="K69" s="38" t="str">
        <f t="shared" si="1"/>
        <v/>
      </c>
      <c r="L69" s="3"/>
      <c r="M69" s="3"/>
      <c r="N69" s="3"/>
      <c r="O69" s="3"/>
      <c r="P69" s="3"/>
      <c r="Q69" s="3"/>
      <c r="R69" s="3"/>
      <c r="S69" s="3"/>
      <c r="T69" s="3"/>
      <c r="U69" s="3"/>
      <c r="V69" s="3"/>
      <c r="W69" s="3"/>
      <c r="X69" s="3"/>
      <c r="Y69" s="3"/>
      <c r="Z69" s="3"/>
    </row>
    <row r="70" ht="220.5" customHeight="1">
      <c r="A70" s="41">
        <v>56.0</v>
      </c>
      <c r="B70" s="31">
        <v>1.0</v>
      </c>
      <c r="C70" s="85" t="s">
        <v>1723</v>
      </c>
      <c r="D70" s="96"/>
      <c r="E70" s="97" t="s">
        <v>1724</v>
      </c>
      <c r="F70" s="82"/>
      <c r="G70" s="88" t="s">
        <v>1725</v>
      </c>
      <c r="H70" s="98">
        <v>7680.0</v>
      </c>
      <c r="I70" s="84"/>
      <c r="J70" s="37">
        <f t="shared" ref="J70:J71" si="3">H70*1.8+2000</f>
        <v>15824</v>
      </c>
      <c r="K70" s="38" t="str">
        <f t="shared" si="1"/>
        <v/>
      </c>
      <c r="L70" s="3"/>
      <c r="M70" s="3"/>
      <c r="N70" s="3"/>
      <c r="O70" s="3"/>
      <c r="P70" s="3"/>
      <c r="Q70" s="3"/>
      <c r="R70" s="3"/>
      <c r="S70" s="3"/>
      <c r="T70" s="3"/>
      <c r="U70" s="3"/>
      <c r="V70" s="3"/>
      <c r="W70" s="3"/>
      <c r="X70" s="3"/>
      <c r="Y70" s="3"/>
      <c r="Z70" s="3"/>
    </row>
    <row r="71" ht="220.5" customHeight="1">
      <c r="A71" s="41">
        <v>57.0</v>
      </c>
      <c r="B71" s="31">
        <v>1.0</v>
      </c>
      <c r="C71" s="85" t="s">
        <v>1726</v>
      </c>
      <c r="D71" s="96"/>
      <c r="E71" s="97" t="s">
        <v>1727</v>
      </c>
      <c r="F71" s="82"/>
      <c r="G71" s="88" t="s">
        <v>1728</v>
      </c>
      <c r="H71" s="98">
        <v>10080.0</v>
      </c>
      <c r="I71" s="84"/>
      <c r="J71" s="37">
        <f t="shared" si="3"/>
        <v>20144</v>
      </c>
      <c r="K71" s="38" t="str">
        <f t="shared" si="1"/>
        <v/>
      </c>
      <c r="L71" s="3"/>
      <c r="M71" s="3"/>
      <c r="N71" s="3"/>
      <c r="O71" s="3"/>
      <c r="P71" s="3"/>
      <c r="Q71" s="3"/>
      <c r="R71" s="3"/>
      <c r="S71" s="3"/>
      <c r="T71" s="3"/>
      <c r="U71" s="3"/>
      <c r="V71" s="3"/>
      <c r="W71" s="3"/>
      <c r="X71" s="3"/>
      <c r="Y71" s="3"/>
      <c r="Z71" s="3"/>
    </row>
    <row r="72" ht="197.25" customHeight="1">
      <c r="A72" s="41">
        <v>58.0</v>
      </c>
      <c r="B72" s="31">
        <v>1.0</v>
      </c>
      <c r="C72" s="85" t="s">
        <v>1729</v>
      </c>
      <c r="D72" s="96"/>
      <c r="E72" s="97" t="s">
        <v>1730</v>
      </c>
      <c r="F72" s="82"/>
      <c r="G72" s="88" t="s">
        <v>1731</v>
      </c>
      <c r="H72" s="98">
        <v>5940.0</v>
      </c>
      <c r="I72" s="84"/>
      <c r="J72" s="37">
        <f>H72*1.8+1600</f>
        <v>12292</v>
      </c>
      <c r="K72" s="38" t="str">
        <f t="shared" si="1"/>
        <v/>
      </c>
      <c r="L72" s="3"/>
      <c r="M72" s="3"/>
      <c r="N72" s="3"/>
      <c r="O72" s="3"/>
      <c r="P72" s="3"/>
      <c r="Q72" s="3"/>
      <c r="R72" s="3"/>
      <c r="S72" s="3"/>
      <c r="T72" s="3"/>
      <c r="U72" s="3"/>
      <c r="V72" s="3"/>
      <c r="W72" s="3"/>
      <c r="X72" s="3"/>
      <c r="Y72" s="3"/>
      <c r="Z72" s="3"/>
    </row>
    <row r="73" ht="201.0" customHeight="1">
      <c r="A73" s="41">
        <v>59.0</v>
      </c>
      <c r="B73" s="31">
        <v>1.0</v>
      </c>
      <c r="C73" s="85" t="s">
        <v>1732</v>
      </c>
      <c r="D73" s="96"/>
      <c r="E73" s="97" t="s">
        <v>1733</v>
      </c>
      <c r="F73" s="82"/>
      <c r="G73" s="88" t="s">
        <v>1734</v>
      </c>
      <c r="H73" s="98">
        <v>7920.0</v>
      </c>
      <c r="I73" s="84"/>
      <c r="J73" s="37">
        <f>H73*1.8+2000</f>
        <v>16256</v>
      </c>
      <c r="K73" s="38" t="str">
        <f t="shared" si="1"/>
        <v/>
      </c>
      <c r="L73" s="3"/>
      <c r="M73" s="3"/>
      <c r="N73" s="3"/>
      <c r="O73" s="3"/>
      <c r="P73" s="3"/>
      <c r="Q73" s="3"/>
      <c r="R73" s="3"/>
      <c r="S73" s="3"/>
      <c r="T73" s="3"/>
      <c r="U73" s="3"/>
      <c r="V73" s="3"/>
      <c r="W73" s="3"/>
      <c r="X73" s="3"/>
      <c r="Y73" s="3"/>
      <c r="Z73" s="3"/>
    </row>
    <row r="74" ht="205.5" customHeight="1">
      <c r="A74" s="41">
        <v>60.0</v>
      </c>
      <c r="B74" s="31">
        <v>1.0</v>
      </c>
      <c r="C74" s="85" t="s">
        <v>1735</v>
      </c>
      <c r="D74" s="96"/>
      <c r="E74" s="97" t="s">
        <v>1733</v>
      </c>
      <c r="F74" s="82"/>
      <c r="G74" s="88" t="s">
        <v>1736</v>
      </c>
      <c r="H74" s="98">
        <v>10500.0</v>
      </c>
      <c r="I74" s="84"/>
      <c r="J74" s="37">
        <f>H74*1.8+2800</f>
        <v>21700</v>
      </c>
      <c r="K74" s="38" t="str">
        <f t="shared" si="1"/>
        <v/>
      </c>
      <c r="L74" s="3"/>
      <c r="M74" s="3"/>
      <c r="N74" s="3"/>
      <c r="O74" s="3"/>
      <c r="P74" s="3"/>
      <c r="Q74" s="3"/>
      <c r="R74" s="3"/>
      <c r="S74" s="3"/>
      <c r="T74" s="3"/>
      <c r="U74" s="3"/>
      <c r="V74" s="3"/>
      <c r="W74" s="3"/>
      <c r="X74" s="3"/>
      <c r="Y74" s="3"/>
      <c r="Z74" s="3"/>
    </row>
    <row r="75" ht="195.0" customHeight="1">
      <c r="A75" s="41">
        <v>61.0</v>
      </c>
      <c r="B75" s="31">
        <v>1.0</v>
      </c>
      <c r="C75" s="85" t="s">
        <v>1737</v>
      </c>
      <c r="D75" s="96"/>
      <c r="E75" s="97" t="s">
        <v>1738</v>
      </c>
      <c r="F75" s="82"/>
      <c r="G75" s="88" t="s">
        <v>1739</v>
      </c>
      <c r="H75" s="98">
        <v>3960.0</v>
      </c>
      <c r="I75" s="84"/>
      <c r="J75" s="37">
        <f>H75*1.8+1069</f>
        <v>8197</v>
      </c>
      <c r="K75" s="38" t="str">
        <f t="shared" si="1"/>
        <v/>
      </c>
      <c r="L75" s="3"/>
      <c r="M75" s="3"/>
      <c r="N75" s="3"/>
      <c r="O75" s="3"/>
      <c r="P75" s="3"/>
      <c r="Q75" s="3"/>
      <c r="R75" s="3"/>
      <c r="S75" s="3"/>
      <c r="T75" s="3"/>
      <c r="U75" s="3"/>
      <c r="V75" s="3"/>
      <c r="W75" s="3"/>
      <c r="X75" s="3"/>
      <c r="Y75" s="3"/>
      <c r="Z75" s="3"/>
    </row>
    <row r="76" ht="183.75" customHeight="1">
      <c r="A76" s="41">
        <v>62.0</v>
      </c>
      <c r="B76" s="31">
        <v>1.0</v>
      </c>
      <c r="C76" s="85" t="s">
        <v>1740</v>
      </c>
      <c r="D76" s="96"/>
      <c r="E76" s="97" t="s">
        <v>1741</v>
      </c>
      <c r="F76" s="82"/>
      <c r="G76" s="88" t="s">
        <v>1739</v>
      </c>
      <c r="H76" s="98">
        <v>5040.0</v>
      </c>
      <c r="I76" s="84"/>
      <c r="J76" s="37">
        <f>H76*1.8+1300</f>
        <v>10372</v>
      </c>
      <c r="K76" s="38" t="str">
        <f t="shared" si="1"/>
        <v/>
      </c>
      <c r="L76" s="3"/>
      <c r="M76" s="3"/>
      <c r="N76" s="3"/>
      <c r="O76" s="3"/>
      <c r="P76" s="3"/>
      <c r="Q76" s="3"/>
      <c r="R76" s="3"/>
      <c r="S76" s="3"/>
      <c r="T76" s="3"/>
      <c r="U76" s="3"/>
      <c r="V76" s="3"/>
      <c r="W76" s="3"/>
      <c r="X76" s="3"/>
      <c r="Y76" s="3"/>
      <c r="Z76" s="3"/>
    </row>
    <row r="77" ht="194.25" customHeight="1">
      <c r="A77" s="41">
        <v>63.0</v>
      </c>
      <c r="B77" s="31">
        <v>1.0</v>
      </c>
      <c r="C77" s="85" t="s">
        <v>1742</v>
      </c>
      <c r="D77" s="96"/>
      <c r="E77" s="97" t="s">
        <v>1743</v>
      </c>
      <c r="F77" s="82"/>
      <c r="G77" s="88" t="s">
        <v>1744</v>
      </c>
      <c r="H77" s="98">
        <v>3360.0</v>
      </c>
      <c r="I77" s="84"/>
      <c r="J77" s="37">
        <f>H77*1.8+907</f>
        <v>6955</v>
      </c>
      <c r="K77" s="38" t="str">
        <f t="shared" si="1"/>
        <v/>
      </c>
      <c r="L77" s="3"/>
      <c r="M77" s="3"/>
      <c r="N77" s="3"/>
      <c r="O77" s="3"/>
      <c r="P77" s="3"/>
      <c r="Q77" s="3"/>
      <c r="R77" s="3"/>
      <c r="S77" s="3"/>
      <c r="T77" s="3"/>
      <c r="U77" s="3"/>
      <c r="V77" s="3"/>
      <c r="W77" s="3"/>
      <c r="X77" s="3"/>
      <c r="Y77" s="3"/>
      <c r="Z77" s="3"/>
    </row>
    <row r="78" ht="195.0" customHeight="1">
      <c r="A78" s="41">
        <v>64.0</v>
      </c>
      <c r="B78" s="31">
        <v>1.0</v>
      </c>
      <c r="C78" s="85" t="s">
        <v>1745</v>
      </c>
      <c r="D78" s="96"/>
      <c r="E78" s="97" t="s">
        <v>1746</v>
      </c>
      <c r="F78" s="82"/>
      <c r="G78" s="88" t="s">
        <v>1747</v>
      </c>
      <c r="H78" s="98">
        <v>4980.0</v>
      </c>
      <c r="I78" s="84"/>
      <c r="J78" s="37">
        <f>H78*1.8+1300</f>
        <v>10264</v>
      </c>
      <c r="K78" s="38" t="str">
        <f t="shared" si="1"/>
        <v/>
      </c>
      <c r="L78" s="3"/>
      <c r="M78" s="3"/>
      <c r="N78" s="3"/>
      <c r="O78" s="3"/>
      <c r="P78" s="3"/>
      <c r="Q78" s="3"/>
      <c r="R78" s="3"/>
      <c r="S78" s="3"/>
      <c r="T78" s="3"/>
      <c r="U78" s="3"/>
      <c r="V78" s="3"/>
      <c r="W78" s="3"/>
      <c r="X78" s="3"/>
      <c r="Y78" s="3"/>
      <c r="Z78" s="3"/>
    </row>
    <row r="79" ht="170.25" customHeight="1">
      <c r="A79" s="41">
        <v>65.0</v>
      </c>
      <c r="B79" s="31">
        <v>1.0</v>
      </c>
      <c r="C79" s="85" t="s">
        <v>1748</v>
      </c>
      <c r="D79" s="96"/>
      <c r="E79" s="97" t="s">
        <v>1749</v>
      </c>
      <c r="F79" s="82"/>
      <c r="G79" s="88" t="s">
        <v>1750</v>
      </c>
      <c r="H79" s="98">
        <v>16380.0</v>
      </c>
      <c r="I79" s="84"/>
      <c r="J79" s="37">
        <f>H79*1.8+4400</f>
        <v>33884</v>
      </c>
      <c r="K79" s="38" t="str">
        <f t="shared" si="1"/>
        <v/>
      </c>
      <c r="L79" s="3"/>
      <c r="M79" s="3"/>
      <c r="N79" s="3"/>
      <c r="O79" s="3"/>
      <c r="P79" s="3"/>
      <c r="Q79" s="3"/>
      <c r="R79" s="3"/>
      <c r="S79" s="3"/>
      <c r="T79" s="3"/>
      <c r="U79" s="3"/>
      <c r="V79" s="3"/>
      <c r="W79" s="3"/>
      <c r="X79" s="3"/>
      <c r="Y79" s="3"/>
      <c r="Z79" s="3"/>
    </row>
    <row r="80" ht="197.25" customHeight="1">
      <c r="A80" s="41">
        <v>66.0</v>
      </c>
      <c r="B80" s="31">
        <v>1.0</v>
      </c>
      <c r="C80" s="85" t="s">
        <v>1751</v>
      </c>
      <c r="D80" s="96"/>
      <c r="E80" s="97" t="s">
        <v>1752</v>
      </c>
      <c r="F80" s="82"/>
      <c r="G80" s="88" t="s">
        <v>1753</v>
      </c>
      <c r="H80" s="98">
        <v>1794.0</v>
      </c>
      <c r="I80" s="84"/>
      <c r="J80" s="37">
        <f>H80*1.8+485</f>
        <v>3714.2</v>
      </c>
      <c r="K80" s="38" t="str">
        <f t="shared" si="1"/>
        <v/>
      </c>
      <c r="L80" s="3"/>
      <c r="M80" s="3"/>
      <c r="N80" s="3"/>
      <c r="O80" s="3"/>
      <c r="P80" s="3"/>
      <c r="Q80" s="3"/>
      <c r="R80" s="3"/>
      <c r="S80" s="3"/>
      <c r="T80" s="3"/>
      <c r="U80" s="3"/>
      <c r="V80" s="3"/>
      <c r="W80" s="3"/>
      <c r="X80" s="3"/>
      <c r="Y80" s="3"/>
      <c r="Z80" s="3"/>
    </row>
    <row r="81" ht="202.5" customHeight="1">
      <c r="A81" s="41">
        <v>67.0</v>
      </c>
      <c r="B81" s="31">
        <v>1.0</v>
      </c>
      <c r="C81" s="85" t="s">
        <v>1754</v>
      </c>
      <c r="D81" s="96"/>
      <c r="E81" s="97" t="s">
        <v>1752</v>
      </c>
      <c r="F81" s="82"/>
      <c r="G81" s="88" t="s">
        <v>1755</v>
      </c>
      <c r="H81" s="98">
        <v>3180.0</v>
      </c>
      <c r="I81" s="84"/>
      <c r="J81" s="37">
        <f>H81*1.8+858</f>
        <v>6582</v>
      </c>
      <c r="K81" s="38" t="str">
        <f t="shared" si="1"/>
        <v/>
      </c>
      <c r="L81" s="3"/>
      <c r="M81" s="3"/>
      <c r="N81" s="3"/>
      <c r="O81" s="3"/>
      <c r="P81" s="3"/>
      <c r="Q81" s="3"/>
      <c r="R81" s="3"/>
      <c r="S81" s="3"/>
      <c r="T81" s="3"/>
      <c r="U81" s="3"/>
      <c r="V81" s="3"/>
      <c r="W81" s="3"/>
      <c r="X81" s="3"/>
      <c r="Y81" s="3"/>
      <c r="Z81" s="3"/>
    </row>
    <row r="82" ht="182.25" customHeight="1">
      <c r="A82" s="41">
        <v>68.0</v>
      </c>
      <c r="B82" s="31">
        <v>1.0</v>
      </c>
      <c r="C82" s="85" t="s">
        <v>1756</v>
      </c>
      <c r="D82" s="96"/>
      <c r="E82" s="97" t="s">
        <v>1757</v>
      </c>
      <c r="F82" s="82"/>
      <c r="G82" s="88" t="s">
        <v>1758</v>
      </c>
      <c r="H82" s="98">
        <v>4860.0</v>
      </c>
      <c r="I82" s="84"/>
      <c r="J82" s="37">
        <f t="shared" ref="J82:J83" si="4">H82*1.8+1300</f>
        <v>10048</v>
      </c>
      <c r="K82" s="38" t="str">
        <f t="shared" si="1"/>
        <v/>
      </c>
      <c r="L82" s="3"/>
      <c r="M82" s="3"/>
      <c r="N82" s="3"/>
      <c r="O82" s="3"/>
      <c r="P82" s="3"/>
      <c r="Q82" s="3"/>
      <c r="R82" s="3"/>
      <c r="S82" s="3"/>
      <c r="T82" s="3"/>
      <c r="U82" s="3"/>
      <c r="V82" s="3"/>
      <c r="W82" s="3"/>
      <c r="X82" s="3"/>
      <c r="Y82" s="3"/>
      <c r="Z82" s="3"/>
    </row>
    <row r="83" ht="165.0" customHeight="1">
      <c r="A83" s="41">
        <v>69.0</v>
      </c>
      <c r="B83" s="31">
        <v>1.0</v>
      </c>
      <c r="C83" s="85" t="s">
        <v>1759</v>
      </c>
      <c r="D83" s="96"/>
      <c r="E83" s="97" t="s">
        <v>1757</v>
      </c>
      <c r="F83" s="82"/>
      <c r="G83" s="88" t="s">
        <v>1760</v>
      </c>
      <c r="H83" s="98">
        <v>4860.0</v>
      </c>
      <c r="I83" s="84"/>
      <c r="J83" s="37">
        <f t="shared" si="4"/>
        <v>10048</v>
      </c>
      <c r="K83" s="38" t="str">
        <f t="shared" si="1"/>
        <v/>
      </c>
      <c r="L83" s="3"/>
      <c r="M83" s="3"/>
      <c r="N83" s="3"/>
      <c r="O83" s="3"/>
      <c r="P83" s="3"/>
      <c r="Q83" s="3"/>
      <c r="R83" s="3"/>
      <c r="S83" s="3"/>
      <c r="T83" s="3"/>
      <c r="U83" s="3"/>
      <c r="V83" s="3"/>
      <c r="W83" s="3"/>
      <c r="X83" s="3"/>
      <c r="Y83" s="3"/>
      <c r="Z83" s="3"/>
    </row>
    <row r="84" ht="158.25" customHeight="1">
      <c r="A84" s="41">
        <v>70.0</v>
      </c>
      <c r="B84" s="31">
        <v>1.0</v>
      </c>
      <c r="C84" s="85" t="s">
        <v>1761</v>
      </c>
      <c r="D84" s="96"/>
      <c r="E84" s="97" t="s">
        <v>1762</v>
      </c>
      <c r="F84" s="82"/>
      <c r="G84" s="88" t="s">
        <v>1763</v>
      </c>
      <c r="H84" s="98">
        <v>3840.0</v>
      </c>
      <c r="I84" s="84"/>
      <c r="J84" s="37">
        <f>H84*1.8+1000</f>
        <v>7912</v>
      </c>
      <c r="K84" s="38" t="str">
        <f t="shared" si="1"/>
        <v/>
      </c>
      <c r="L84" s="3"/>
      <c r="M84" s="3"/>
      <c r="N84" s="3"/>
      <c r="O84" s="3"/>
      <c r="P84" s="3"/>
      <c r="Q84" s="3"/>
      <c r="R84" s="3"/>
      <c r="S84" s="3"/>
      <c r="T84" s="3"/>
      <c r="U84" s="3"/>
      <c r="V84" s="3"/>
      <c r="W84" s="3"/>
      <c r="X84" s="3"/>
      <c r="Y84" s="3"/>
      <c r="Z84" s="3"/>
    </row>
    <row r="85" ht="140.25" customHeight="1">
      <c r="A85" s="41">
        <v>71.0</v>
      </c>
      <c r="B85" s="31">
        <v>1.0</v>
      </c>
      <c r="C85" s="85" t="s">
        <v>1764</v>
      </c>
      <c r="D85" s="96"/>
      <c r="E85" s="97" t="s">
        <v>1762</v>
      </c>
      <c r="F85" s="82"/>
      <c r="G85" s="88" t="s">
        <v>1765</v>
      </c>
      <c r="H85" s="98">
        <v>4860.0</v>
      </c>
      <c r="I85" s="84"/>
      <c r="J85" s="37">
        <f>H85*1.8</f>
        <v>8748</v>
      </c>
      <c r="K85" s="38" t="str">
        <f t="shared" si="1"/>
        <v/>
      </c>
      <c r="L85" s="3"/>
      <c r="M85" s="3"/>
      <c r="N85" s="3"/>
      <c r="O85" s="3"/>
      <c r="P85" s="3"/>
      <c r="Q85" s="3"/>
      <c r="R85" s="3"/>
      <c r="S85" s="3"/>
      <c r="T85" s="3"/>
      <c r="U85" s="3"/>
      <c r="V85" s="3"/>
      <c r="W85" s="3"/>
      <c r="X85" s="3"/>
      <c r="Y85" s="3"/>
      <c r="Z85" s="3"/>
    </row>
    <row r="86" ht="155.25" customHeight="1">
      <c r="A86" s="41">
        <v>72.0</v>
      </c>
      <c r="B86" s="31">
        <v>1.0</v>
      </c>
      <c r="C86" s="85" t="s">
        <v>1766</v>
      </c>
      <c r="D86" s="96"/>
      <c r="E86" s="97" t="s">
        <v>1762</v>
      </c>
      <c r="F86" s="82"/>
      <c r="G86" s="88" t="s">
        <v>1767</v>
      </c>
      <c r="H86" s="98">
        <v>6840.0</v>
      </c>
      <c r="I86" s="84"/>
      <c r="J86" s="37">
        <f>H86*1.8+1800</f>
        <v>14112</v>
      </c>
      <c r="K86" s="38" t="str">
        <f t="shared" si="1"/>
        <v/>
      </c>
      <c r="L86" s="3"/>
      <c r="M86" s="3"/>
      <c r="N86" s="3"/>
      <c r="O86" s="3"/>
      <c r="P86" s="3"/>
      <c r="Q86" s="3"/>
      <c r="R86" s="3"/>
      <c r="S86" s="3"/>
      <c r="T86" s="3"/>
      <c r="U86" s="3"/>
      <c r="V86" s="3"/>
      <c r="W86" s="3"/>
      <c r="X86" s="3"/>
      <c r="Y86" s="3"/>
      <c r="Z86" s="3"/>
    </row>
    <row r="87" ht="15.0" customHeight="1">
      <c r="A87" s="49" t="s">
        <v>17</v>
      </c>
      <c r="B87" s="50"/>
      <c r="C87" s="50"/>
      <c r="D87" s="50"/>
      <c r="E87" s="50"/>
      <c r="F87" s="50"/>
      <c r="G87" s="50"/>
      <c r="H87" s="50"/>
      <c r="I87" s="50"/>
      <c r="J87" s="22"/>
      <c r="L87" s="3"/>
      <c r="M87" s="3"/>
      <c r="N87" s="3"/>
      <c r="O87" s="3"/>
      <c r="P87" s="3"/>
      <c r="Q87" s="3"/>
      <c r="R87" s="3"/>
      <c r="S87" s="3"/>
      <c r="T87" s="3"/>
      <c r="U87" s="3"/>
      <c r="V87" s="3"/>
      <c r="W87" s="3"/>
      <c r="X87" s="3"/>
      <c r="Y87" s="3"/>
      <c r="Z87" s="3"/>
    </row>
    <row r="88" ht="14.25" customHeight="1">
      <c r="A88" s="147"/>
      <c r="B88" s="148"/>
      <c r="C88" s="149"/>
      <c r="D88" s="149"/>
      <c r="E88" s="149"/>
      <c r="F88" s="149"/>
      <c r="G88" s="149"/>
      <c r="H88" s="3"/>
      <c r="I88" s="3"/>
      <c r="J88" s="3"/>
      <c r="K88" s="3"/>
      <c r="L88" s="3"/>
      <c r="M88" s="3"/>
      <c r="N88" s="3"/>
      <c r="O88" s="3"/>
      <c r="P88" s="3"/>
      <c r="Q88" s="3"/>
      <c r="R88" s="3"/>
      <c r="S88" s="3"/>
      <c r="T88" s="3"/>
      <c r="U88" s="3"/>
      <c r="V88" s="3"/>
      <c r="W88" s="3"/>
      <c r="X88" s="3"/>
      <c r="Y88" s="3"/>
      <c r="Z88" s="3"/>
    </row>
    <row r="89" ht="14.25" customHeight="1">
      <c r="A89" s="180" t="s">
        <v>1768</v>
      </c>
      <c r="B89" s="180"/>
      <c r="C89" s="180"/>
      <c r="D89" s="154"/>
      <c r="E89" s="154"/>
      <c r="F89" s="155"/>
      <c r="G89" s="154"/>
      <c r="H89" s="157"/>
      <c r="I89" s="158"/>
      <c r="J89" s="159"/>
      <c r="K89" s="3"/>
      <c r="L89" s="3"/>
      <c r="M89" s="3"/>
      <c r="N89" s="3"/>
      <c r="O89" s="3"/>
      <c r="P89" s="3"/>
      <c r="Q89" s="3"/>
      <c r="R89" s="3"/>
      <c r="S89" s="3"/>
      <c r="T89" s="3"/>
      <c r="U89" s="3"/>
      <c r="V89" s="3"/>
      <c r="W89" s="3"/>
      <c r="X89" s="3"/>
      <c r="Y89" s="3"/>
      <c r="Z89" s="3"/>
    </row>
    <row r="90" ht="14.25" customHeight="1">
      <c r="A90" s="151"/>
      <c r="B90" s="152"/>
      <c r="C90" s="153"/>
      <c r="D90" s="154"/>
      <c r="E90" s="154"/>
      <c r="F90" s="155"/>
      <c r="G90" s="154"/>
      <c r="H90" s="157"/>
      <c r="I90" s="158"/>
      <c r="J90" s="159"/>
      <c r="K90" s="3"/>
      <c r="L90" s="3"/>
      <c r="M90" s="3"/>
      <c r="N90" s="3"/>
      <c r="O90" s="3"/>
      <c r="P90" s="3"/>
      <c r="Q90" s="3"/>
      <c r="R90" s="3"/>
      <c r="S90" s="3"/>
      <c r="T90" s="3"/>
      <c r="U90" s="3"/>
      <c r="V90" s="3"/>
      <c r="W90" s="3"/>
      <c r="X90" s="3"/>
      <c r="Y90" s="3"/>
      <c r="Z90" s="3"/>
    </row>
    <row r="91" ht="14.25" customHeight="1">
      <c r="A91" s="151"/>
      <c r="B91" s="160"/>
      <c r="C91" s="153"/>
      <c r="D91" s="154"/>
      <c r="E91" s="154"/>
      <c r="F91" s="155"/>
      <c r="G91" s="154"/>
      <c r="H91" s="161"/>
      <c r="I91" s="162"/>
      <c r="J91" s="3"/>
      <c r="K91" s="3"/>
      <c r="L91" s="3"/>
      <c r="M91" s="3"/>
      <c r="N91" s="3"/>
      <c r="O91" s="3"/>
      <c r="P91" s="3"/>
      <c r="Q91" s="3"/>
      <c r="R91" s="3"/>
      <c r="S91" s="3"/>
      <c r="T91" s="3"/>
      <c r="U91" s="3"/>
      <c r="V91" s="3"/>
      <c r="W91" s="3"/>
      <c r="X91" s="3"/>
      <c r="Y91" s="3"/>
      <c r="Z91" s="3"/>
    </row>
    <row r="92" ht="14.25" customHeight="1">
      <c r="A92" s="151"/>
      <c r="B92" s="160"/>
      <c r="C92" s="153"/>
      <c r="D92" s="154"/>
      <c r="E92" s="154"/>
      <c r="F92" s="155"/>
      <c r="G92" s="154"/>
      <c r="H92" s="157"/>
      <c r="I92" s="159"/>
      <c r="J92" s="3"/>
      <c r="K92" s="3"/>
      <c r="L92" s="3"/>
      <c r="M92" s="3"/>
      <c r="N92" s="3"/>
      <c r="O92" s="3"/>
      <c r="P92" s="3"/>
      <c r="Q92" s="3"/>
      <c r="R92" s="3"/>
      <c r="S92" s="3"/>
      <c r="T92" s="3"/>
      <c r="U92" s="3"/>
      <c r="V92" s="3"/>
      <c r="W92" s="3"/>
      <c r="X92" s="3"/>
      <c r="Y92" s="3"/>
      <c r="Z92" s="3"/>
    </row>
    <row r="93" ht="15.0" customHeight="1">
      <c r="A93" s="151"/>
      <c r="B93" s="152"/>
      <c r="C93" s="153"/>
      <c r="D93" s="154"/>
      <c r="E93" s="154"/>
      <c r="F93" s="155"/>
      <c r="G93" s="154"/>
      <c r="H93" s="157"/>
      <c r="I93" s="3"/>
      <c r="J93" s="3"/>
      <c r="K93" s="3"/>
      <c r="L93" s="3"/>
      <c r="M93" s="3"/>
      <c r="N93" s="3"/>
      <c r="O93" s="3"/>
      <c r="P93" s="3"/>
      <c r="Q93" s="3"/>
      <c r="R93" s="3"/>
      <c r="S93" s="3"/>
      <c r="T93" s="3"/>
      <c r="U93" s="3"/>
      <c r="V93" s="3"/>
      <c r="W93" s="3"/>
      <c r="X93" s="3"/>
      <c r="Y93" s="3"/>
      <c r="Z93" s="3"/>
    </row>
    <row r="94" ht="14.25" customHeight="1">
      <c r="A94" s="151"/>
      <c r="B94" s="152"/>
      <c r="C94" s="153"/>
      <c r="D94" s="154"/>
      <c r="E94" s="154"/>
      <c r="F94" s="155"/>
      <c r="G94" s="154"/>
      <c r="H94" s="157"/>
      <c r="I94" s="3"/>
      <c r="J94" s="3"/>
      <c r="K94" s="3"/>
      <c r="L94" s="3"/>
      <c r="M94" s="3"/>
      <c r="N94" s="3"/>
      <c r="O94" s="3"/>
      <c r="P94" s="3"/>
      <c r="Q94" s="3"/>
      <c r="R94" s="3"/>
      <c r="S94" s="3"/>
      <c r="T94" s="3"/>
      <c r="U94" s="3"/>
      <c r="V94" s="3"/>
      <c r="W94" s="3"/>
      <c r="X94" s="3"/>
      <c r="Y94" s="3"/>
      <c r="Z94" s="3"/>
    </row>
    <row r="95" ht="14.25" customHeight="1">
      <c r="A95" s="151"/>
      <c r="B95" s="163"/>
      <c r="C95" s="164"/>
      <c r="D95" s="154"/>
      <c r="E95" s="154"/>
      <c r="F95" s="155"/>
      <c r="G95" s="154"/>
      <c r="H95" s="165"/>
      <c r="I95" s="3"/>
      <c r="J95" s="3"/>
      <c r="K95" s="3"/>
      <c r="L95" s="3"/>
      <c r="M95" s="3"/>
      <c r="N95" s="3"/>
      <c r="O95" s="3"/>
      <c r="P95" s="3"/>
      <c r="Q95" s="3"/>
      <c r="R95" s="3"/>
      <c r="S95" s="3"/>
      <c r="T95" s="3"/>
      <c r="U95" s="3"/>
      <c r="V95" s="3"/>
      <c r="W95" s="3"/>
      <c r="X95" s="3"/>
      <c r="Y95" s="3"/>
      <c r="Z95" s="3"/>
    </row>
    <row r="96" ht="14.25" customHeight="1">
      <c r="A96" s="151"/>
      <c r="B96" s="160"/>
      <c r="C96" s="153"/>
      <c r="D96" s="154"/>
      <c r="E96" s="154"/>
      <c r="F96" s="153"/>
      <c r="G96" s="154"/>
      <c r="H96" s="165"/>
      <c r="I96" s="3"/>
      <c r="J96" s="3"/>
      <c r="K96" s="3"/>
      <c r="L96" s="3"/>
      <c r="M96" s="3"/>
      <c r="N96" s="3"/>
      <c r="O96" s="3"/>
      <c r="P96" s="3"/>
      <c r="Q96" s="3"/>
      <c r="R96" s="3"/>
      <c r="S96" s="3"/>
      <c r="T96" s="3"/>
      <c r="U96" s="3"/>
      <c r="V96" s="3"/>
      <c r="W96" s="3"/>
      <c r="X96" s="3"/>
      <c r="Y96" s="3"/>
      <c r="Z96" s="3"/>
    </row>
    <row r="97" ht="14.25" customHeight="1">
      <c r="A97" s="166"/>
      <c r="B97" s="160"/>
      <c r="C97" s="153"/>
      <c r="D97" s="154"/>
      <c r="E97" s="154"/>
      <c r="F97" s="155"/>
      <c r="G97" s="154"/>
      <c r="H97" s="165"/>
      <c r="I97" s="3"/>
      <c r="J97" s="3"/>
      <c r="K97" s="3"/>
      <c r="L97" s="3"/>
      <c r="M97" s="3"/>
      <c r="N97" s="3"/>
      <c r="O97" s="3"/>
      <c r="P97" s="3"/>
      <c r="Q97" s="3"/>
      <c r="R97" s="3"/>
      <c r="S97" s="3"/>
      <c r="T97" s="3"/>
      <c r="U97" s="3"/>
      <c r="V97" s="3"/>
      <c r="W97" s="3"/>
      <c r="X97" s="3"/>
      <c r="Y97" s="3"/>
      <c r="Z97" s="3"/>
    </row>
    <row r="98" ht="14.25" customHeight="1">
      <c r="A98" s="167"/>
      <c r="B98" s="163"/>
      <c r="C98" s="153"/>
      <c r="D98" s="154"/>
      <c r="E98" s="154"/>
      <c r="F98" s="155"/>
      <c r="G98" s="154"/>
      <c r="H98" s="165"/>
      <c r="I98" s="3"/>
      <c r="J98" s="3"/>
      <c r="K98" s="3"/>
      <c r="L98" s="3"/>
      <c r="M98" s="3"/>
      <c r="N98" s="3"/>
      <c r="O98" s="3"/>
      <c r="P98" s="3"/>
      <c r="Q98" s="3"/>
      <c r="R98" s="3"/>
      <c r="S98" s="3"/>
      <c r="T98" s="3"/>
      <c r="U98" s="3"/>
      <c r="V98" s="3"/>
      <c r="W98" s="3"/>
      <c r="X98" s="3"/>
      <c r="Y98" s="3"/>
      <c r="Z98" s="3"/>
    </row>
    <row r="99" ht="65.25" customHeight="1">
      <c r="A99" s="166"/>
      <c r="B99" s="160"/>
      <c r="C99" s="154"/>
      <c r="D99" s="154"/>
      <c r="E99" s="154"/>
      <c r="F99" s="155"/>
      <c r="G99" s="154"/>
      <c r="H99" s="165"/>
      <c r="I99" s="3"/>
      <c r="J99" s="3"/>
      <c r="K99" s="3"/>
      <c r="L99" s="3"/>
      <c r="M99" s="3"/>
      <c r="N99" s="3"/>
      <c r="O99" s="3"/>
      <c r="P99" s="3"/>
      <c r="Q99" s="3"/>
      <c r="R99" s="3"/>
      <c r="S99" s="3"/>
      <c r="T99" s="3"/>
      <c r="U99" s="3"/>
      <c r="V99" s="3"/>
      <c r="W99" s="3"/>
      <c r="X99" s="3"/>
      <c r="Y99" s="3"/>
      <c r="Z99" s="3"/>
    </row>
    <row r="100" ht="14.25" customHeight="1">
      <c r="A100" s="51"/>
      <c r="B100" s="52"/>
      <c r="C100" s="52"/>
      <c r="D100" s="52"/>
      <c r="E100" s="52"/>
      <c r="F100" s="52"/>
      <c r="G100" s="52"/>
      <c r="H100" s="52"/>
      <c r="I100" s="53"/>
      <c r="J100" s="22"/>
      <c r="K100" s="3"/>
      <c r="L100" s="3"/>
      <c r="M100" s="3"/>
      <c r="N100" s="3"/>
      <c r="O100" s="3"/>
      <c r="P100" s="3"/>
      <c r="Q100" s="3"/>
      <c r="R100" s="3"/>
      <c r="S100" s="3"/>
      <c r="T100" s="3"/>
      <c r="U100" s="3"/>
      <c r="V100" s="3"/>
      <c r="W100" s="3"/>
      <c r="X100" s="3"/>
      <c r="Y100" s="3"/>
      <c r="Z100" s="3"/>
    </row>
    <row r="101" ht="14.25" customHeight="1">
      <c r="A101" s="3"/>
      <c r="B101" s="3"/>
      <c r="C101" s="3"/>
      <c r="D101" s="3"/>
      <c r="E101" s="3"/>
      <c r="F101" s="3"/>
      <c r="G101" s="3"/>
      <c r="H101" s="3"/>
      <c r="I101" s="3"/>
      <c r="J101" s="3"/>
      <c r="K101" s="3"/>
      <c r="L101" s="3"/>
      <c r="M101" s="3"/>
      <c r="N101" s="3"/>
      <c r="O101" s="3"/>
      <c r="P101" s="3"/>
      <c r="Q101" s="3"/>
      <c r="R101" s="3"/>
      <c r="S101" s="3"/>
      <c r="T101" s="3"/>
      <c r="U101" s="3"/>
      <c r="V101" s="3"/>
      <c r="W101" s="3"/>
      <c r="X101" s="3"/>
      <c r="Y101" s="3"/>
      <c r="Z101" s="3"/>
    </row>
    <row r="102" ht="14.25" customHeight="1">
      <c r="A102" s="3"/>
      <c r="B102" s="3"/>
      <c r="C102" s="3"/>
      <c r="D102" s="3"/>
      <c r="E102" s="3"/>
      <c r="F102" s="3"/>
      <c r="G102" s="3"/>
      <c r="H102" s="3"/>
      <c r="I102" s="3"/>
      <c r="J102" s="3"/>
      <c r="K102" s="3"/>
      <c r="L102" s="3"/>
      <c r="M102" s="3"/>
      <c r="N102" s="3"/>
      <c r="O102" s="3"/>
      <c r="P102" s="3"/>
      <c r="Q102" s="3"/>
      <c r="R102" s="3"/>
      <c r="S102" s="3"/>
      <c r="T102" s="3"/>
      <c r="U102" s="3"/>
      <c r="V102" s="3"/>
      <c r="W102" s="3"/>
      <c r="X102" s="3"/>
      <c r="Y102" s="3"/>
      <c r="Z102" s="3"/>
    </row>
    <row r="103" ht="14.25" customHeight="1">
      <c r="A103" s="3"/>
      <c r="B103" s="3"/>
      <c r="C103" s="3"/>
      <c r="D103" s="3"/>
      <c r="E103" s="3"/>
      <c r="F103" s="3"/>
      <c r="G103" s="3"/>
      <c r="H103" s="3"/>
      <c r="I103" s="3"/>
      <c r="J103" s="3"/>
      <c r="K103" s="3"/>
      <c r="L103" s="3"/>
      <c r="M103" s="3"/>
      <c r="N103" s="3"/>
      <c r="O103" s="3"/>
      <c r="P103" s="3"/>
      <c r="Q103" s="3"/>
      <c r="R103" s="3"/>
      <c r="S103" s="3"/>
      <c r="T103" s="3"/>
      <c r="U103" s="3"/>
      <c r="V103" s="3"/>
      <c r="W103" s="3"/>
      <c r="X103" s="3"/>
      <c r="Y103" s="3"/>
      <c r="Z103" s="3"/>
    </row>
    <row r="104" ht="14.25" customHeight="1">
      <c r="A104" s="3"/>
      <c r="B104" s="3"/>
      <c r="C104" s="3"/>
      <c r="D104" s="3"/>
      <c r="E104" s="3"/>
      <c r="F104" s="3"/>
      <c r="G104" s="3"/>
      <c r="H104" s="3"/>
      <c r="I104" s="3"/>
      <c r="J104" s="3"/>
      <c r="K104" s="3"/>
      <c r="L104" s="3"/>
      <c r="M104" s="3"/>
      <c r="N104" s="3"/>
      <c r="O104" s="3"/>
      <c r="P104" s="3"/>
      <c r="Q104" s="3"/>
      <c r="R104" s="3"/>
      <c r="S104" s="3"/>
      <c r="T104" s="3"/>
      <c r="U104" s="3"/>
      <c r="V104" s="3"/>
      <c r="W104" s="3"/>
      <c r="X104" s="3"/>
      <c r="Y104" s="3"/>
      <c r="Z104" s="3"/>
    </row>
    <row r="105" ht="15.0" customHeight="1">
      <c r="A105" s="3"/>
      <c r="B105" s="3"/>
      <c r="C105" s="3"/>
      <c r="D105" s="3"/>
      <c r="E105" s="3"/>
      <c r="F105" s="3"/>
      <c r="G105" s="3"/>
      <c r="H105" s="3"/>
      <c r="I105" s="3"/>
      <c r="J105" s="3"/>
      <c r="K105" s="3"/>
      <c r="L105" s="3"/>
      <c r="M105" s="3"/>
      <c r="N105" s="3"/>
      <c r="O105" s="3"/>
      <c r="P105" s="3"/>
      <c r="Q105" s="3"/>
      <c r="R105" s="3"/>
      <c r="S105" s="3"/>
      <c r="T105" s="3"/>
      <c r="U105" s="3"/>
      <c r="V105" s="3"/>
      <c r="W105" s="3"/>
      <c r="X105" s="3"/>
      <c r="Y105" s="3"/>
      <c r="Z105" s="3"/>
    </row>
    <row r="106" ht="14.25" customHeight="1">
      <c r="A106" s="3"/>
      <c r="B106" s="3"/>
      <c r="C106" s="3"/>
      <c r="D106" s="3"/>
      <c r="E106" s="3"/>
      <c r="F106" s="3"/>
      <c r="G106" s="3"/>
      <c r="H106" s="3"/>
      <c r="I106" s="3"/>
      <c r="J106" s="3"/>
      <c r="K106" s="3"/>
      <c r="L106" s="3"/>
      <c r="M106" s="3"/>
      <c r="N106" s="3"/>
      <c r="O106" s="3"/>
      <c r="P106" s="3"/>
      <c r="Q106" s="3"/>
      <c r="R106" s="3"/>
      <c r="S106" s="3"/>
      <c r="T106" s="3"/>
      <c r="U106" s="3"/>
      <c r="V106" s="3"/>
      <c r="W106" s="3"/>
      <c r="X106" s="3"/>
      <c r="Y106" s="3"/>
      <c r="Z106" s="3"/>
    </row>
    <row r="107" ht="14.25" customHeight="1">
      <c r="A107" s="3"/>
      <c r="B107" s="3"/>
      <c r="C107" s="3"/>
      <c r="D107" s="3"/>
      <c r="E107" s="3"/>
      <c r="F107" s="3"/>
      <c r="G107" s="3"/>
      <c r="H107" s="3"/>
      <c r="I107" s="3"/>
      <c r="J107" s="3"/>
      <c r="K107" s="3"/>
      <c r="L107" s="3"/>
      <c r="M107" s="3"/>
      <c r="N107" s="3"/>
      <c r="O107" s="3"/>
      <c r="P107" s="3"/>
      <c r="Q107" s="3"/>
      <c r="R107" s="3"/>
      <c r="S107" s="3"/>
      <c r="T107" s="3"/>
      <c r="U107" s="3"/>
      <c r="V107" s="3"/>
      <c r="W107" s="3"/>
      <c r="X107" s="3"/>
      <c r="Y107" s="3"/>
      <c r="Z107" s="3"/>
    </row>
    <row r="108" ht="14.25" customHeight="1">
      <c r="A108" s="3"/>
      <c r="B108" s="3"/>
      <c r="C108" s="3"/>
      <c r="D108" s="3"/>
      <c r="E108" s="3"/>
      <c r="F108" s="3"/>
      <c r="G108" s="3"/>
      <c r="H108" s="3"/>
      <c r="I108" s="3"/>
      <c r="J108" s="3"/>
      <c r="K108" s="3"/>
      <c r="L108" s="3"/>
      <c r="M108" s="3"/>
      <c r="N108" s="3"/>
      <c r="O108" s="3"/>
      <c r="P108" s="3"/>
      <c r="Q108" s="3"/>
      <c r="R108" s="3"/>
      <c r="S108" s="3"/>
      <c r="T108" s="3"/>
      <c r="U108" s="3"/>
      <c r="V108" s="3"/>
      <c r="W108" s="3"/>
      <c r="X108" s="3"/>
      <c r="Y108" s="3"/>
      <c r="Z108" s="3"/>
    </row>
    <row r="109" ht="14.25" customHeight="1">
      <c r="A109" s="3"/>
      <c r="B109" s="3"/>
      <c r="C109" s="3"/>
      <c r="D109" s="3"/>
      <c r="E109" s="3"/>
      <c r="F109" s="3"/>
      <c r="G109" s="3"/>
      <c r="H109" s="3"/>
      <c r="I109" s="3"/>
      <c r="J109" s="3"/>
      <c r="K109" s="3"/>
      <c r="L109" s="3"/>
      <c r="M109" s="3"/>
      <c r="N109" s="3"/>
      <c r="O109" s="3"/>
      <c r="P109" s="3"/>
      <c r="Q109" s="3"/>
      <c r="R109" s="3"/>
      <c r="S109" s="3"/>
      <c r="T109" s="3"/>
      <c r="U109" s="3"/>
      <c r="V109" s="3"/>
      <c r="W109" s="3"/>
      <c r="X109" s="3"/>
      <c r="Y109" s="3"/>
      <c r="Z109" s="3"/>
    </row>
    <row r="110" ht="14.25" customHeight="1">
      <c r="A110" s="3"/>
      <c r="B110" s="3"/>
      <c r="C110" s="3"/>
      <c r="D110" s="3"/>
      <c r="E110" s="3"/>
      <c r="F110" s="3"/>
      <c r="G110" s="3"/>
      <c r="H110" s="3"/>
      <c r="I110" s="3"/>
      <c r="J110" s="3"/>
      <c r="K110" s="3"/>
      <c r="L110" s="3"/>
      <c r="M110" s="3"/>
      <c r="N110" s="3"/>
      <c r="O110" s="3"/>
      <c r="P110" s="3"/>
      <c r="Q110" s="3"/>
      <c r="R110" s="3"/>
      <c r="S110" s="3"/>
      <c r="T110" s="3"/>
      <c r="U110" s="3"/>
      <c r="V110" s="3"/>
      <c r="W110" s="3"/>
      <c r="X110" s="3"/>
      <c r="Y110" s="3"/>
      <c r="Z110" s="3"/>
    </row>
    <row r="111" ht="15.0" customHeight="1">
      <c r="A111" s="3"/>
      <c r="B111" s="3"/>
      <c r="C111" s="3"/>
      <c r="D111" s="3"/>
      <c r="E111" s="3"/>
      <c r="F111" s="3"/>
      <c r="G111" s="3"/>
      <c r="H111" s="3"/>
      <c r="I111" s="3"/>
      <c r="J111" s="3"/>
      <c r="K111" s="3"/>
      <c r="L111" s="3"/>
      <c r="M111" s="3"/>
      <c r="N111" s="3"/>
      <c r="O111" s="3"/>
      <c r="P111" s="3"/>
      <c r="Q111" s="3"/>
      <c r="R111" s="3"/>
      <c r="S111" s="3"/>
      <c r="T111" s="3"/>
      <c r="U111" s="3"/>
      <c r="V111" s="3"/>
      <c r="W111" s="3"/>
      <c r="X111" s="3"/>
      <c r="Y111" s="3"/>
      <c r="Z111" s="3"/>
    </row>
    <row r="112" ht="14.25" customHeight="1">
      <c r="A112" s="3"/>
      <c r="B112" s="3"/>
      <c r="C112" s="3"/>
      <c r="D112" s="3"/>
      <c r="E112" s="3"/>
      <c r="F112" s="3"/>
      <c r="G112" s="3"/>
      <c r="H112" s="3"/>
      <c r="I112" s="3"/>
      <c r="J112" s="3"/>
      <c r="K112" s="3"/>
      <c r="L112" s="3"/>
      <c r="M112" s="3"/>
      <c r="N112" s="3"/>
      <c r="O112" s="3"/>
      <c r="P112" s="3"/>
      <c r="Q112" s="3"/>
      <c r="R112" s="3"/>
      <c r="S112" s="3"/>
      <c r="T112" s="3"/>
      <c r="U112" s="3"/>
      <c r="V112" s="3"/>
      <c r="W112" s="3"/>
      <c r="X112" s="3"/>
      <c r="Y112" s="3"/>
      <c r="Z112" s="3"/>
    </row>
    <row r="113" ht="14.25" customHeight="1">
      <c r="A113" s="3"/>
      <c r="B113" s="3"/>
      <c r="C113" s="3"/>
      <c r="D113" s="3"/>
      <c r="E113" s="3"/>
      <c r="F113" s="3"/>
      <c r="G113" s="3"/>
      <c r="H113" s="3"/>
      <c r="I113" s="3"/>
      <c r="J113" s="3"/>
      <c r="K113" s="3"/>
      <c r="L113" s="3"/>
      <c r="M113" s="3"/>
      <c r="N113" s="3"/>
      <c r="O113" s="3"/>
      <c r="P113" s="3"/>
      <c r="Q113" s="3"/>
      <c r="R113" s="3"/>
      <c r="S113" s="3"/>
      <c r="T113" s="3"/>
      <c r="U113" s="3"/>
      <c r="V113" s="3"/>
      <c r="W113" s="3"/>
      <c r="X113" s="3"/>
      <c r="Y113" s="3"/>
      <c r="Z113" s="3"/>
    </row>
    <row r="114" ht="14.25" customHeight="1">
      <c r="A114" s="3"/>
      <c r="B114" s="3"/>
      <c r="C114" s="3"/>
      <c r="D114" s="3"/>
      <c r="E114" s="3"/>
      <c r="F114" s="3"/>
      <c r="G114" s="3"/>
      <c r="H114" s="3"/>
      <c r="I114" s="3"/>
      <c r="J114" s="3"/>
      <c r="K114" s="3"/>
      <c r="L114" s="3"/>
      <c r="M114" s="3"/>
      <c r="N114" s="3"/>
      <c r="O114" s="3"/>
      <c r="P114" s="3"/>
      <c r="Q114" s="3"/>
      <c r="R114" s="3"/>
      <c r="S114" s="3"/>
      <c r="T114" s="3"/>
      <c r="U114" s="3"/>
      <c r="V114" s="3"/>
      <c r="W114" s="3"/>
      <c r="X114" s="3"/>
      <c r="Y114" s="3"/>
      <c r="Z114" s="3"/>
    </row>
    <row r="115" ht="14.25" customHeight="1">
      <c r="A115" s="3"/>
      <c r="B115" s="3"/>
      <c r="C115" s="3"/>
      <c r="D115" s="3"/>
      <c r="E115" s="3"/>
      <c r="F115" s="3"/>
      <c r="G115" s="3"/>
      <c r="H115" s="3"/>
      <c r="I115" s="3"/>
      <c r="J115" s="3"/>
      <c r="K115" s="3"/>
      <c r="L115" s="3"/>
      <c r="M115" s="3"/>
      <c r="N115" s="3"/>
      <c r="O115" s="3"/>
      <c r="P115" s="3"/>
      <c r="Q115" s="3"/>
      <c r="R115" s="3"/>
      <c r="S115" s="3"/>
      <c r="T115" s="3"/>
      <c r="U115" s="3"/>
      <c r="V115" s="3"/>
      <c r="W115" s="3"/>
      <c r="X115" s="3"/>
      <c r="Y115" s="3"/>
      <c r="Z115" s="3"/>
    </row>
    <row r="116" ht="14.25" customHeight="1">
      <c r="A116" s="3"/>
      <c r="B116" s="3"/>
      <c r="C116" s="3"/>
      <c r="D116" s="3"/>
      <c r="E116" s="3"/>
      <c r="F116" s="3"/>
      <c r="G116" s="3"/>
      <c r="H116" s="3"/>
      <c r="I116" s="3"/>
      <c r="J116" s="3"/>
      <c r="K116" s="3"/>
      <c r="L116" s="3"/>
      <c r="M116" s="3"/>
      <c r="N116" s="3"/>
      <c r="O116" s="3"/>
      <c r="P116" s="3"/>
      <c r="Q116" s="3"/>
      <c r="R116" s="3"/>
      <c r="S116" s="3"/>
      <c r="T116" s="3"/>
      <c r="U116" s="3"/>
      <c r="V116" s="3"/>
      <c r="W116" s="3"/>
      <c r="X116" s="3"/>
      <c r="Y116" s="3"/>
      <c r="Z116" s="3"/>
    </row>
    <row r="117" ht="15.0" customHeight="1">
      <c r="A117" s="3"/>
      <c r="B117" s="3"/>
      <c r="C117" s="3"/>
      <c r="D117" s="3"/>
      <c r="E117" s="3"/>
      <c r="F117" s="3"/>
      <c r="G117" s="3"/>
      <c r="H117" s="3"/>
      <c r="I117" s="3"/>
      <c r="J117" s="3"/>
      <c r="K117" s="3"/>
      <c r="L117" s="3"/>
      <c r="M117" s="3"/>
      <c r="N117" s="3"/>
      <c r="O117" s="3"/>
      <c r="P117" s="3"/>
      <c r="Q117" s="3"/>
      <c r="R117" s="3"/>
      <c r="S117" s="3"/>
      <c r="T117" s="3"/>
      <c r="U117" s="3"/>
      <c r="V117" s="3"/>
      <c r="W117" s="3"/>
      <c r="X117" s="3"/>
      <c r="Y117" s="3"/>
      <c r="Z117" s="3"/>
    </row>
    <row r="118" ht="14.25" customHeight="1">
      <c r="A118" s="3"/>
      <c r="B118" s="3"/>
      <c r="C118" s="3"/>
      <c r="D118" s="3"/>
      <c r="E118" s="3"/>
      <c r="F118" s="3"/>
      <c r="G118" s="3"/>
      <c r="H118" s="3"/>
      <c r="I118" s="3"/>
      <c r="J118" s="3"/>
      <c r="K118" s="3"/>
      <c r="L118" s="3"/>
      <c r="M118" s="3"/>
      <c r="N118" s="3"/>
      <c r="O118" s="3"/>
      <c r="P118" s="3"/>
      <c r="Q118" s="3"/>
      <c r="R118" s="3"/>
      <c r="S118" s="3"/>
      <c r="T118" s="3"/>
      <c r="U118" s="3"/>
      <c r="V118" s="3"/>
      <c r="W118" s="3"/>
      <c r="X118" s="3"/>
      <c r="Y118" s="3"/>
      <c r="Z118" s="3"/>
    </row>
    <row r="119" ht="14.25" customHeight="1">
      <c r="A119" s="3"/>
      <c r="B119" s="3"/>
      <c r="C119" s="3"/>
      <c r="D119" s="3"/>
      <c r="E119" s="3"/>
      <c r="F119" s="3"/>
      <c r="G119" s="3"/>
      <c r="H119" s="3"/>
      <c r="I119" s="3"/>
      <c r="J119" s="3"/>
      <c r="K119" s="3"/>
      <c r="L119" s="3"/>
      <c r="M119" s="3"/>
      <c r="N119" s="3"/>
      <c r="O119" s="3"/>
      <c r="P119" s="3"/>
      <c r="Q119" s="3"/>
      <c r="R119" s="3"/>
      <c r="S119" s="3"/>
      <c r="T119" s="3"/>
      <c r="U119" s="3"/>
      <c r="V119" s="3"/>
      <c r="W119" s="3"/>
      <c r="X119" s="3"/>
      <c r="Y119" s="3"/>
      <c r="Z119" s="3"/>
    </row>
    <row r="120" ht="14.25" customHeight="1">
      <c r="A120" s="3"/>
      <c r="B120" s="3"/>
      <c r="C120" s="3"/>
      <c r="D120" s="3"/>
      <c r="E120" s="3"/>
      <c r="F120" s="3"/>
      <c r="G120" s="3"/>
      <c r="H120" s="3"/>
      <c r="I120" s="3"/>
      <c r="J120" s="3"/>
      <c r="K120" s="3"/>
      <c r="L120" s="3"/>
      <c r="M120" s="3"/>
      <c r="N120" s="3"/>
      <c r="O120" s="3"/>
      <c r="P120" s="3"/>
      <c r="Q120" s="3"/>
      <c r="R120" s="3"/>
      <c r="S120" s="3"/>
      <c r="T120" s="3"/>
      <c r="U120" s="3"/>
      <c r="V120" s="3"/>
      <c r="W120" s="3"/>
      <c r="X120" s="3"/>
      <c r="Y120" s="3"/>
      <c r="Z120" s="3"/>
    </row>
    <row r="121" ht="14.25" customHeight="1">
      <c r="A121" s="3"/>
      <c r="B121" s="3"/>
      <c r="C121" s="3"/>
      <c r="D121" s="3"/>
      <c r="E121" s="3"/>
      <c r="F121" s="3"/>
      <c r="G121" s="3"/>
      <c r="H121" s="3"/>
      <c r="I121" s="3"/>
      <c r="J121" s="3"/>
      <c r="K121" s="3"/>
      <c r="L121" s="3"/>
      <c r="M121" s="3"/>
      <c r="N121" s="3"/>
      <c r="O121" s="3"/>
      <c r="P121" s="3"/>
      <c r="Q121" s="3"/>
      <c r="R121" s="3"/>
      <c r="S121" s="3"/>
      <c r="T121" s="3"/>
      <c r="U121" s="3"/>
      <c r="V121" s="3"/>
      <c r="W121" s="3"/>
      <c r="X121" s="3"/>
      <c r="Y121" s="3"/>
      <c r="Z121" s="3"/>
    </row>
    <row r="122" ht="14.25" customHeight="1">
      <c r="A122" s="3"/>
      <c r="B122" s="3"/>
      <c r="C122" s="3"/>
      <c r="D122" s="3"/>
      <c r="E122" s="3"/>
      <c r="F122" s="3"/>
      <c r="G122" s="3"/>
      <c r="H122" s="3"/>
      <c r="I122" s="3"/>
      <c r="J122" s="3"/>
      <c r="K122" s="3"/>
      <c r="L122" s="3"/>
      <c r="M122" s="3"/>
      <c r="N122" s="3"/>
      <c r="O122" s="3"/>
      <c r="P122" s="3"/>
      <c r="Q122" s="3"/>
      <c r="R122" s="3"/>
      <c r="S122" s="3"/>
      <c r="T122" s="3"/>
      <c r="U122" s="3"/>
      <c r="V122" s="3"/>
      <c r="W122" s="3"/>
      <c r="X122" s="3"/>
      <c r="Y122" s="3"/>
      <c r="Z122" s="3"/>
    </row>
    <row r="123" ht="15.0" customHeight="1">
      <c r="A123" s="3"/>
      <c r="B123" s="3"/>
      <c r="C123" s="3"/>
      <c r="D123" s="3"/>
      <c r="E123" s="3"/>
      <c r="F123" s="3"/>
      <c r="G123" s="3"/>
      <c r="H123" s="3"/>
      <c r="I123" s="3"/>
      <c r="J123" s="3"/>
      <c r="K123" s="3"/>
      <c r="L123" s="3"/>
      <c r="M123" s="3"/>
      <c r="N123" s="3"/>
      <c r="O123" s="3"/>
      <c r="P123" s="3"/>
      <c r="Q123" s="3"/>
      <c r="R123" s="3"/>
      <c r="S123" s="3"/>
      <c r="T123" s="3"/>
      <c r="U123" s="3"/>
      <c r="V123" s="3"/>
      <c r="W123" s="3"/>
      <c r="X123" s="3"/>
      <c r="Y123" s="3"/>
      <c r="Z123" s="3"/>
    </row>
    <row r="124" ht="14.25" customHeight="1">
      <c r="A124" s="3"/>
      <c r="B124" s="3"/>
      <c r="C124" s="3"/>
      <c r="D124" s="3"/>
      <c r="E124" s="3"/>
      <c r="F124" s="3"/>
      <c r="G124" s="3"/>
      <c r="H124" s="3"/>
      <c r="I124" s="3"/>
      <c r="J124" s="3"/>
      <c r="K124" s="3"/>
      <c r="L124" s="3"/>
      <c r="M124" s="3"/>
      <c r="N124" s="3"/>
      <c r="O124" s="3"/>
      <c r="P124" s="3"/>
      <c r="Q124" s="3"/>
      <c r="R124" s="3"/>
      <c r="S124" s="3"/>
      <c r="T124" s="3"/>
      <c r="U124" s="3"/>
      <c r="V124" s="3"/>
      <c r="W124" s="3"/>
      <c r="X124" s="3"/>
      <c r="Y124" s="3"/>
      <c r="Z124" s="3"/>
    </row>
    <row r="125" ht="15.0" customHeight="1">
      <c r="A125" s="3"/>
      <c r="B125" s="3"/>
      <c r="C125" s="3"/>
      <c r="D125" s="3"/>
      <c r="E125" s="3"/>
      <c r="F125" s="3"/>
      <c r="G125" s="3"/>
      <c r="H125" s="3"/>
      <c r="I125" s="3"/>
      <c r="J125" s="3"/>
      <c r="K125" s="3"/>
      <c r="L125" s="3"/>
      <c r="M125" s="3"/>
      <c r="N125" s="3"/>
      <c r="O125" s="3"/>
      <c r="P125" s="3"/>
      <c r="Q125" s="3"/>
      <c r="R125" s="3"/>
      <c r="S125" s="3"/>
      <c r="T125" s="3"/>
      <c r="U125" s="3"/>
      <c r="V125" s="3"/>
      <c r="W125" s="3"/>
      <c r="X125" s="3"/>
      <c r="Y125" s="3"/>
      <c r="Z125" s="3"/>
    </row>
    <row r="126" ht="14.25" customHeight="1">
      <c r="A126" s="3"/>
      <c r="B126" s="3"/>
      <c r="C126" s="3"/>
      <c r="D126" s="3"/>
      <c r="E126" s="3"/>
      <c r="F126" s="3"/>
      <c r="G126" s="3"/>
      <c r="H126" s="3"/>
      <c r="I126" s="3"/>
      <c r="J126" s="3"/>
      <c r="K126" s="3"/>
      <c r="L126" s="3"/>
      <c r="M126" s="3"/>
      <c r="N126" s="3"/>
      <c r="O126" s="3"/>
      <c r="P126" s="3"/>
      <c r="Q126" s="3"/>
      <c r="R126" s="3"/>
      <c r="S126" s="3"/>
      <c r="T126" s="3"/>
      <c r="U126" s="3"/>
      <c r="V126" s="3"/>
      <c r="W126" s="3"/>
      <c r="X126" s="3"/>
      <c r="Y126" s="3"/>
      <c r="Z126" s="3"/>
    </row>
    <row r="127" ht="14.25" customHeight="1">
      <c r="A127" s="3"/>
      <c r="B127" s="3"/>
      <c r="C127" s="3"/>
      <c r="D127" s="3"/>
      <c r="E127" s="3"/>
      <c r="F127" s="3"/>
      <c r="G127" s="3"/>
      <c r="H127" s="3"/>
      <c r="I127" s="3"/>
      <c r="J127" s="3"/>
      <c r="K127" s="3"/>
      <c r="L127" s="3"/>
      <c r="M127" s="3"/>
      <c r="N127" s="3"/>
      <c r="O127" s="3"/>
      <c r="P127" s="3"/>
      <c r="Q127" s="3"/>
      <c r="R127" s="3"/>
      <c r="S127" s="3"/>
      <c r="T127" s="3"/>
      <c r="U127" s="3"/>
      <c r="V127" s="3"/>
      <c r="W127" s="3"/>
      <c r="X127" s="3"/>
      <c r="Y127" s="3"/>
      <c r="Z127" s="3"/>
    </row>
    <row r="128" ht="14.25" customHeight="1">
      <c r="A128" s="3"/>
      <c r="B128" s="3"/>
      <c r="C128" s="3"/>
      <c r="D128" s="3"/>
      <c r="E128" s="3"/>
      <c r="F128" s="3"/>
      <c r="G128" s="3"/>
      <c r="H128" s="3"/>
      <c r="I128" s="3"/>
      <c r="J128" s="3"/>
      <c r="K128" s="3"/>
      <c r="L128" s="3"/>
      <c r="M128" s="3"/>
      <c r="N128" s="3"/>
      <c r="O128" s="3"/>
      <c r="P128" s="3"/>
      <c r="Q128" s="3"/>
      <c r="R128" s="3"/>
      <c r="S128" s="3"/>
      <c r="T128" s="3"/>
      <c r="U128" s="3"/>
      <c r="V128" s="3"/>
      <c r="W128" s="3"/>
      <c r="X128" s="3"/>
      <c r="Y128" s="3"/>
      <c r="Z128" s="3"/>
    </row>
    <row r="129" ht="14.25" customHeight="1">
      <c r="A129" s="3"/>
      <c r="B129" s="3"/>
      <c r="C129" s="3"/>
      <c r="D129" s="3"/>
      <c r="E129" s="3"/>
      <c r="F129" s="3"/>
      <c r="G129" s="3"/>
      <c r="H129" s="3"/>
      <c r="I129" s="3"/>
      <c r="J129" s="3"/>
      <c r="K129" s="3"/>
      <c r="L129" s="3"/>
      <c r="M129" s="3"/>
      <c r="N129" s="3"/>
      <c r="O129" s="3"/>
      <c r="P129" s="3"/>
      <c r="Q129" s="3"/>
      <c r="R129" s="3"/>
      <c r="S129" s="3"/>
      <c r="T129" s="3"/>
      <c r="U129" s="3"/>
      <c r="V129" s="3"/>
      <c r="W129" s="3"/>
      <c r="X129" s="3"/>
      <c r="Y129" s="3"/>
      <c r="Z129" s="3"/>
    </row>
    <row r="130" ht="14.25" customHeight="1">
      <c r="A130" s="3"/>
      <c r="B130" s="3"/>
      <c r="C130" s="3"/>
      <c r="D130" s="3"/>
      <c r="E130" s="3"/>
      <c r="F130" s="3"/>
      <c r="G130" s="3"/>
      <c r="H130" s="3"/>
      <c r="I130" s="3"/>
      <c r="J130" s="3"/>
      <c r="K130" s="3"/>
      <c r="L130" s="3"/>
      <c r="M130" s="3"/>
      <c r="N130" s="3"/>
      <c r="O130" s="3"/>
      <c r="P130" s="3"/>
      <c r="Q130" s="3"/>
      <c r="R130" s="3"/>
      <c r="S130" s="3"/>
      <c r="T130" s="3"/>
      <c r="U130" s="3"/>
      <c r="V130" s="3"/>
      <c r="W130" s="3"/>
      <c r="X130" s="3"/>
      <c r="Y130" s="3"/>
      <c r="Z130" s="3"/>
    </row>
    <row r="131" ht="15.0" customHeight="1">
      <c r="A131" s="3"/>
      <c r="B131" s="3"/>
      <c r="C131" s="3"/>
      <c r="D131" s="3"/>
      <c r="E131" s="3"/>
      <c r="F131" s="3"/>
      <c r="G131" s="3"/>
      <c r="H131" s="3"/>
      <c r="I131" s="3"/>
      <c r="J131" s="3"/>
      <c r="K131" s="3"/>
      <c r="L131" s="3"/>
      <c r="M131" s="3"/>
      <c r="N131" s="3"/>
      <c r="O131" s="3"/>
      <c r="P131" s="3"/>
      <c r="Q131" s="3"/>
      <c r="R131" s="3"/>
      <c r="S131" s="3"/>
      <c r="T131" s="3"/>
      <c r="U131" s="3"/>
      <c r="V131" s="3"/>
      <c r="W131" s="3"/>
      <c r="X131" s="3"/>
      <c r="Y131" s="3"/>
      <c r="Z131" s="3"/>
    </row>
    <row r="132" ht="14.25" customHeight="1">
      <c r="A132" s="3"/>
      <c r="B132" s="3"/>
      <c r="C132" s="3"/>
      <c r="D132" s="3"/>
      <c r="E132" s="3"/>
      <c r="F132" s="3"/>
      <c r="G132" s="3"/>
      <c r="H132" s="3"/>
      <c r="I132" s="3"/>
      <c r="J132" s="3"/>
      <c r="K132" s="3"/>
      <c r="L132" s="3"/>
      <c r="M132" s="3"/>
      <c r="N132" s="3"/>
      <c r="O132" s="3"/>
      <c r="P132" s="3"/>
      <c r="Q132" s="3"/>
      <c r="R132" s="3"/>
      <c r="S132" s="3"/>
      <c r="T132" s="3"/>
      <c r="U132" s="3"/>
      <c r="V132" s="3"/>
      <c r="W132" s="3"/>
      <c r="X132" s="3"/>
      <c r="Y132" s="3"/>
      <c r="Z132" s="3"/>
    </row>
    <row r="133" ht="14.25" customHeight="1">
      <c r="A133" s="3"/>
      <c r="B133" s="3"/>
      <c r="C133" s="3"/>
      <c r="D133" s="3"/>
      <c r="E133" s="3"/>
      <c r="F133" s="3"/>
      <c r="G133" s="3"/>
      <c r="H133" s="3"/>
      <c r="I133" s="3"/>
      <c r="J133" s="3"/>
      <c r="K133" s="3"/>
      <c r="L133" s="3"/>
      <c r="M133" s="3"/>
      <c r="N133" s="3"/>
      <c r="O133" s="3"/>
      <c r="P133" s="3"/>
      <c r="Q133" s="3"/>
      <c r="R133" s="3"/>
      <c r="S133" s="3"/>
      <c r="T133" s="3"/>
      <c r="U133" s="3"/>
      <c r="V133" s="3"/>
      <c r="W133" s="3"/>
      <c r="X133" s="3"/>
      <c r="Y133" s="3"/>
      <c r="Z133" s="3"/>
    </row>
    <row r="134" ht="14.25" customHeight="1">
      <c r="A134" s="3"/>
      <c r="B134" s="3"/>
      <c r="C134" s="3"/>
      <c r="D134" s="3"/>
      <c r="E134" s="3"/>
      <c r="F134" s="3"/>
      <c r="G134" s="3"/>
      <c r="H134" s="3"/>
      <c r="I134" s="3"/>
      <c r="J134" s="3"/>
      <c r="K134" s="3"/>
      <c r="L134" s="3"/>
      <c r="M134" s="3"/>
      <c r="N134" s="3"/>
      <c r="O134" s="3"/>
      <c r="P134" s="3"/>
      <c r="Q134" s="3"/>
      <c r="R134" s="3"/>
      <c r="S134" s="3"/>
      <c r="T134" s="3"/>
      <c r="U134" s="3"/>
      <c r="V134" s="3"/>
      <c r="W134" s="3"/>
      <c r="X134" s="3"/>
      <c r="Y134" s="3"/>
      <c r="Z134" s="3"/>
    </row>
    <row r="135" ht="14.25" customHeight="1">
      <c r="A135" s="3"/>
      <c r="B135" s="3"/>
      <c r="C135" s="3"/>
      <c r="D135" s="3"/>
      <c r="E135" s="3"/>
      <c r="F135" s="3"/>
      <c r="G135" s="3"/>
      <c r="H135" s="3"/>
      <c r="I135" s="3"/>
      <c r="J135" s="3"/>
      <c r="K135" s="3"/>
      <c r="L135" s="3"/>
      <c r="M135" s="3"/>
      <c r="N135" s="3"/>
      <c r="O135" s="3"/>
      <c r="P135" s="3"/>
      <c r="Q135" s="3"/>
      <c r="R135" s="3"/>
      <c r="S135" s="3"/>
      <c r="T135" s="3"/>
      <c r="U135" s="3"/>
      <c r="V135" s="3"/>
      <c r="W135" s="3"/>
      <c r="X135" s="3"/>
      <c r="Y135" s="3"/>
      <c r="Z135" s="3"/>
    </row>
    <row r="136" ht="14.25" customHeight="1">
      <c r="A136" s="3"/>
      <c r="B136" s="3"/>
      <c r="C136" s="3"/>
      <c r="D136" s="3"/>
      <c r="E136" s="3"/>
      <c r="F136" s="3"/>
      <c r="G136" s="3"/>
      <c r="H136" s="3"/>
      <c r="I136" s="3"/>
      <c r="J136" s="3"/>
      <c r="K136" s="3"/>
      <c r="L136" s="3"/>
      <c r="M136" s="3"/>
      <c r="N136" s="3"/>
      <c r="O136" s="3"/>
      <c r="P136" s="3"/>
      <c r="Q136" s="3"/>
      <c r="R136" s="3"/>
      <c r="S136" s="3"/>
      <c r="T136" s="3"/>
      <c r="U136" s="3"/>
      <c r="V136" s="3"/>
      <c r="W136" s="3"/>
      <c r="X136" s="3"/>
      <c r="Y136" s="3"/>
      <c r="Z136" s="3"/>
    </row>
    <row r="137" ht="15.0" customHeight="1">
      <c r="A137" s="3"/>
      <c r="B137" s="3"/>
      <c r="C137" s="3"/>
      <c r="D137" s="3"/>
      <c r="E137" s="3"/>
      <c r="F137" s="3"/>
      <c r="G137" s="3"/>
      <c r="H137" s="3"/>
      <c r="I137" s="3"/>
      <c r="J137" s="3"/>
      <c r="K137" s="3"/>
      <c r="L137" s="3"/>
      <c r="M137" s="3"/>
      <c r="N137" s="3"/>
      <c r="O137" s="3"/>
      <c r="P137" s="3"/>
      <c r="Q137" s="3"/>
      <c r="R137" s="3"/>
      <c r="S137" s="3"/>
      <c r="T137" s="3"/>
      <c r="U137" s="3"/>
      <c r="V137" s="3"/>
      <c r="W137" s="3"/>
      <c r="X137" s="3"/>
      <c r="Y137" s="3"/>
      <c r="Z137" s="3"/>
    </row>
    <row r="138" ht="14.25" customHeight="1">
      <c r="A138" s="3"/>
      <c r="B138" s="3"/>
      <c r="C138" s="3"/>
      <c r="D138" s="3"/>
      <c r="E138" s="3"/>
      <c r="F138" s="3"/>
      <c r="G138" s="3"/>
      <c r="H138" s="3"/>
      <c r="I138" s="3"/>
      <c r="J138" s="3"/>
      <c r="K138" s="3"/>
      <c r="L138" s="3"/>
      <c r="M138" s="3"/>
      <c r="N138" s="3"/>
      <c r="O138" s="3"/>
      <c r="P138" s="3"/>
      <c r="Q138" s="3"/>
      <c r="R138" s="3"/>
      <c r="S138" s="3"/>
      <c r="T138" s="3"/>
      <c r="U138" s="3"/>
      <c r="V138" s="3"/>
      <c r="W138" s="3"/>
      <c r="X138" s="3"/>
      <c r="Y138" s="3"/>
      <c r="Z138" s="3"/>
    </row>
    <row r="139" ht="14.25" customHeight="1">
      <c r="A139" s="3"/>
      <c r="B139" s="3"/>
      <c r="C139" s="3"/>
      <c r="D139" s="3"/>
      <c r="E139" s="3"/>
      <c r="F139" s="3"/>
      <c r="G139" s="3"/>
      <c r="H139" s="3"/>
      <c r="I139" s="3"/>
      <c r="J139" s="3"/>
      <c r="K139" s="3"/>
      <c r="L139" s="3"/>
      <c r="M139" s="3"/>
      <c r="N139" s="3"/>
      <c r="O139" s="3"/>
      <c r="P139" s="3"/>
      <c r="Q139" s="3"/>
      <c r="R139" s="3"/>
      <c r="S139" s="3"/>
      <c r="T139" s="3"/>
      <c r="U139" s="3"/>
      <c r="V139" s="3"/>
      <c r="W139" s="3"/>
      <c r="X139" s="3"/>
      <c r="Y139" s="3"/>
      <c r="Z139" s="3"/>
    </row>
    <row r="140" ht="14.25" customHeight="1">
      <c r="A140" s="3"/>
      <c r="B140" s="3"/>
      <c r="C140" s="3"/>
      <c r="D140" s="3"/>
      <c r="E140" s="3"/>
      <c r="F140" s="3"/>
      <c r="G140" s="3"/>
      <c r="H140" s="3"/>
      <c r="I140" s="3"/>
      <c r="J140" s="3"/>
      <c r="K140" s="3"/>
      <c r="L140" s="3"/>
      <c r="M140" s="3"/>
      <c r="N140" s="3"/>
      <c r="O140" s="3"/>
      <c r="P140" s="3"/>
      <c r="Q140" s="3"/>
      <c r="R140" s="3"/>
      <c r="S140" s="3"/>
      <c r="T140" s="3"/>
      <c r="U140" s="3"/>
      <c r="V140" s="3"/>
      <c r="W140" s="3"/>
      <c r="X140" s="3"/>
      <c r="Y140" s="3"/>
      <c r="Z140" s="3"/>
    </row>
    <row r="141" ht="14.25" customHeight="1">
      <c r="A141" s="3"/>
      <c r="B141" s="3"/>
      <c r="C141" s="3"/>
      <c r="D141" s="3"/>
      <c r="E141" s="3"/>
      <c r="F141" s="3"/>
      <c r="G141" s="3"/>
      <c r="H141" s="3"/>
      <c r="I141" s="3"/>
      <c r="J141" s="3"/>
      <c r="K141" s="3"/>
      <c r="L141" s="3"/>
      <c r="M141" s="3"/>
      <c r="N141" s="3"/>
      <c r="O141" s="3"/>
      <c r="P141" s="3"/>
      <c r="Q141" s="3"/>
      <c r="R141" s="3"/>
      <c r="S141" s="3"/>
      <c r="T141" s="3"/>
      <c r="U141" s="3"/>
      <c r="V141" s="3"/>
      <c r="W141" s="3"/>
      <c r="X141" s="3"/>
      <c r="Y141" s="3"/>
      <c r="Z141" s="3"/>
    </row>
    <row r="142" ht="14.25" customHeight="1">
      <c r="A142" s="3"/>
      <c r="B142" s="3"/>
      <c r="C142" s="3"/>
      <c r="D142" s="3"/>
      <c r="E142" s="3"/>
      <c r="F142" s="3"/>
      <c r="G142" s="3"/>
      <c r="H142" s="3"/>
      <c r="I142" s="3"/>
      <c r="J142" s="3"/>
      <c r="K142" s="3"/>
      <c r="L142" s="3"/>
      <c r="M142" s="3"/>
      <c r="N142" s="3"/>
      <c r="O142" s="3"/>
      <c r="P142" s="3"/>
      <c r="Q142" s="3"/>
      <c r="R142" s="3"/>
      <c r="S142" s="3"/>
      <c r="T142" s="3"/>
      <c r="U142" s="3"/>
      <c r="V142" s="3"/>
      <c r="W142" s="3"/>
      <c r="X142" s="3"/>
      <c r="Y142" s="3"/>
      <c r="Z142" s="3"/>
    </row>
    <row r="143" ht="15.0" customHeight="1">
      <c r="A143" s="3"/>
      <c r="B143" s="3"/>
      <c r="C143" s="3"/>
      <c r="D143" s="3"/>
      <c r="E143" s="3"/>
      <c r="F143" s="3"/>
      <c r="G143" s="3"/>
      <c r="H143" s="3"/>
      <c r="I143" s="3"/>
      <c r="J143" s="3"/>
      <c r="K143" s="3"/>
      <c r="L143" s="3"/>
      <c r="M143" s="3"/>
      <c r="N143" s="3"/>
      <c r="O143" s="3"/>
      <c r="P143" s="3"/>
      <c r="Q143" s="3"/>
      <c r="R143" s="3"/>
      <c r="S143" s="3"/>
      <c r="T143" s="3"/>
      <c r="U143" s="3"/>
      <c r="V143" s="3"/>
      <c r="W143" s="3"/>
      <c r="X143" s="3"/>
      <c r="Y143" s="3"/>
      <c r="Z143" s="3"/>
    </row>
    <row r="144" ht="14.25" customHeight="1">
      <c r="A144" s="3"/>
      <c r="B144" s="3"/>
      <c r="C144" s="3"/>
      <c r="D144" s="3"/>
      <c r="E144" s="3"/>
      <c r="F144" s="3"/>
      <c r="G144" s="3"/>
      <c r="H144" s="3"/>
      <c r="I144" s="3"/>
      <c r="J144" s="3"/>
      <c r="K144" s="3"/>
      <c r="L144" s="3"/>
      <c r="M144" s="3"/>
      <c r="N144" s="3"/>
      <c r="O144" s="3"/>
      <c r="P144" s="3"/>
      <c r="Q144" s="3"/>
      <c r="R144" s="3"/>
      <c r="S144" s="3"/>
      <c r="T144" s="3"/>
      <c r="U144" s="3"/>
      <c r="V144" s="3"/>
      <c r="W144" s="3"/>
      <c r="X144" s="3"/>
      <c r="Y144" s="3"/>
      <c r="Z144" s="3"/>
    </row>
    <row r="145" ht="14.25" customHeight="1">
      <c r="A145" s="3"/>
      <c r="B145" s="3"/>
      <c r="C145" s="3"/>
      <c r="D145" s="3"/>
      <c r="E145" s="3"/>
      <c r="F145" s="3"/>
      <c r="G145" s="3"/>
      <c r="H145" s="3"/>
      <c r="I145" s="3"/>
      <c r="J145" s="3"/>
      <c r="K145" s="3"/>
      <c r="L145" s="3"/>
      <c r="M145" s="3"/>
      <c r="N145" s="3"/>
      <c r="O145" s="3"/>
      <c r="P145" s="3"/>
      <c r="Q145" s="3"/>
      <c r="R145" s="3"/>
      <c r="S145" s="3"/>
      <c r="T145" s="3"/>
      <c r="U145" s="3"/>
      <c r="V145" s="3"/>
      <c r="W145" s="3"/>
      <c r="X145" s="3"/>
      <c r="Y145" s="3"/>
      <c r="Z145" s="3"/>
    </row>
    <row r="146" ht="14.25" customHeight="1">
      <c r="A146" s="3"/>
      <c r="B146" s="3"/>
      <c r="C146" s="3"/>
      <c r="D146" s="3"/>
      <c r="E146" s="3"/>
      <c r="F146" s="3"/>
      <c r="G146" s="3"/>
      <c r="H146" s="3"/>
      <c r="I146" s="3"/>
      <c r="J146" s="3"/>
      <c r="K146" s="3"/>
      <c r="L146" s="3"/>
      <c r="M146" s="3"/>
      <c r="N146" s="3"/>
      <c r="O146" s="3"/>
      <c r="P146" s="3"/>
      <c r="Q146" s="3"/>
      <c r="R146" s="3"/>
      <c r="S146" s="3"/>
      <c r="T146" s="3"/>
      <c r="U146" s="3"/>
      <c r="V146" s="3"/>
      <c r="W146" s="3"/>
      <c r="X146" s="3"/>
      <c r="Y146" s="3"/>
      <c r="Z146" s="3"/>
    </row>
    <row r="147" ht="14.25" customHeight="1">
      <c r="A147" s="3"/>
      <c r="B147" s="3"/>
      <c r="C147" s="3"/>
      <c r="D147" s="3"/>
      <c r="E147" s="3"/>
      <c r="F147" s="3"/>
      <c r="G147" s="3"/>
      <c r="H147" s="3"/>
      <c r="I147" s="3"/>
      <c r="J147" s="3"/>
      <c r="K147" s="3"/>
      <c r="L147" s="3"/>
      <c r="M147" s="3"/>
      <c r="N147" s="3"/>
      <c r="O147" s="3"/>
      <c r="P147" s="3"/>
      <c r="Q147" s="3"/>
      <c r="R147" s="3"/>
      <c r="S147" s="3"/>
      <c r="T147" s="3"/>
      <c r="U147" s="3"/>
      <c r="V147" s="3"/>
      <c r="W147" s="3"/>
      <c r="X147" s="3"/>
      <c r="Y147" s="3"/>
      <c r="Z147" s="3"/>
    </row>
    <row r="148" ht="14.25" customHeight="1">
      <c r="A148" s="3"/>
      <c r="B148" s="3"/>
      <c r="C148" s="3"/>
      <c r="D148" s="3"/>
      <c r="E148" s="3"/>
      <c r="F148" s="3"/>
      <c r="G148" s="3"/>
      <c r="H148" s="3"/>
      <c r="I148" s="3"/>
      <c r="J148" s="3"/>
      <c r="K148" s="3"/>
      <c r="L148" s="3"/>
      <c r="M148" s="3"/>
      <c r="N148" s="3"/>
      <c r="O148" s="3"/>
      <c r="P148" s="3"/>
      <c r="Q148" s="3"/>
      <c r="R148" s="3"/>
      <c r="S148" s="3"/>
      <c r="T148" s="3"/>
      <c r="U148" s="3"/>
      <c r="V148" s="3"/>
      <c r="W148" s="3"/>
      <c r="X148" s="3"/>
      <c r="Y148" s="3"/>
      <c r="Z148" s="3"/>
    </row>
    <row r="149" ht="15.0" customHeight="1">
      <c r="A149" s="3"/>
      <c r="B149" s="3"/>
      <c r="C149" s="3"/>
      <c r="D149" s="3"/>
      <c r="E149" s="3"/>
      <c r="F149" s="3"/>
      <c r="G149" s="3"/>
      <c r="H149" s="3"/>
      <c r="I149" s="3"/>
      <c r="J149" s="3"/>
      <c r="K149" s="3"/>
      <c r="L149" s="3"/>
      <c r="M149" s="3"/>
      <c r="N149" s="3"/>
      <c r="O149" s="3"/>
      <c r="P149" s="3"/>
      <c r="Q149" s="3"/>
      <c r="R149" s="3"/>
      <c r="S149" s="3"/>
      <c r="T149" s="3"/>
      <c r="U149" s="3"/>
      <c r="V149" s="3"/>
      <c r="W149" s="3"/>
      <c r="X149" s="3"/>
      <c r="Y149" s="3"/>
      <c r="Z149" s="3"/>
    </row>
    <row r="150" ht="14.25" customHeight="1">
      <c r="A150" s="3"/>
      <c r="B150" s="3"/>
      <c r="C150" s="3"/>
      <c r="D150" s="3"/>
      <c r="E150" s="3"/>
      <c r="F150" s="3"/>
      <c r="G150" s="3"/>
      <c r="H150" s="3"/>
      <c r="I150" s="3"/>
      <c r="J150" s="3"/>
      <c r="K150" s="3"/>
      <c r="L150" s="3"/>
      <c r="M150" s="3"/>
      <c r="N150" s="3"/>
      <c r="O150" s="3"/>
      <c r="P150" s="3"/>
      <c r="Q150" s="3"/>
      <c r="R150" s="3"/>
      <c r="S150" s="3"/>
      <c r="T150" s="3"/>
      <c r="U150" s="3"/>
      <c r="V150" s="3"/>
      <c r="W150" s="3"/>
      <c r="X150" s="3"/>
      <c r="Y150" s="3"/>
      <c r="Z150" s="3"/>
    </row>
    <row r="151" ht="14.25" customHeight="1">
      <c r="A151" s="3"/>
      <c r="B151" s="3"/>
      <c r="C151" s="3"/>
      <c r="D151" s="3"/>
      <c r="E151" s="3"/>
      <c r="F151" s="3"/>
      <c r="G151" s="3"/>
      <c r="H151" s="3"/>
      <c r="I151" s="3"/>
      <c r="J151" s="3"/>
      <c r="K151" s="3"/>
      <c r="L151" s="3"/>
      <c r="M151" s="3"/>
      <c r="N151" s="3"/>
      <c r="O151" s="3"/>
      <c r="P151" s="3"/>
      <c r="Q151" s="3"/>
      <c r="R151" s="3"/>
      <c r="S151" s="3"/>
      <c r="T151" s="3"/>
      <c r="U151" s="3"/>
      <c r="V151" s="3"/>
      <c r="W151" s="3"/>
      <c r="X151" s="3"/>
      <c r="Y151" s="3"/>
      <c r="Z151" s="3"/>
    </row>
    <row r="152" ht="14.25" customHeight="1">
      <c r="A152" s="3"/>
      <c r="B152" s="3"/>
      <c r="C152" s="3"/>
      <c r="D152" s="3"/>
      <c r="E152" s="3"/>
      <c r="F152" s="3"/>
      <c r="G152" s="3"/>
      <c r="H152" s="3"/>
      <c r="I152" s="3"/>
      <c r="J152" s="3"/>
      <c r="K152" s="3"/>
      <c r="L152" s="3"/>
      <c r="M152" s="3"/>
      <c r="N152" s="3"/>
      <c r="O152" s="3"/>
      <c r="P152" s="3"/>
      <c r="Q152" s="3"/>
      <c r="R152" s="3"/>
      <c r="S152" s="3"/>
      <c r="T152" s="3"/>
      <c r="U152" s="3"/>
      <c r="V152" s="3"/>
      <c r="W152" s="3"/>
      <c r="X152" s="3"/>
      <c r="Y152" s="3"/>
      <c r="Z152" s="3"/>
    </row>
    <row r="153" ht="14.25" customHeight="1">
      <c r="A153" s="3"/>
      <c r="B153" s="3"/>
      <c r="C153" s="3"/>
      <c r="D153" s="3"/>
      <c r="E153" s="3"/>
      <c r="F153" s="3"/>
      <c r="G153" s="3"/>
      <c r="H153" s="3"/>
      <c r="I153" s="3"/>
      <c r="J153" s="3"/>
      <c r="K153" s="3"/>
      <c r="L153" s="3"/>
      <c r="M153" s="3"/>
      <c r="N153" s="3"/>
      <c r="O153" s="3"/>
      <c r="P153" s="3"/>
      <c r="Q153" s="3"/>
      <c r="R153" s="3"/>
      <c r="S153" s="3"/>
      <c r="T153" s="3"/>
      <c r="U153" s="3"/>
      <c r="V153" s="3"/>
      <c r="W153" s="3"/>
      <c r="X153" s="3"/>
      <c r="Y153" s="3"/>
      <c r="Z153" s="3"/>
    </row>
    <row r="154" ht="14.25" customHeight="1">
      <c r="A154" s="3"/>
      <c r="B154" s="3"/>
      <c r="C154" s="3"/>
      <c r="D154" s="3"/>
      <c r="E154" s="3"/>
      <c r="F154" s="3"/>
      <c r="G154" s="3"/>
      <c r="H154" s="3"/>
      <c r="I154" s="3"/>
      <c r="J154" s="3"/>
      <c r="K154" s="3"/>
      <c r="L154" s="3"/>
      <c r="M154" s="3"/>
      <c r="N154" s="3"/>
      <c r="O154" s="3"/>
      <c r="P154" s="3"/>
      <c r="Q154" s="3"/>
      <c r="R154" s="3"/>
      <c r="S154" s="3"/>
      <c r="T154" s="3"/>
      <c r="U154" s="3"/>
      <c r="V154" s="3"/>
      <c r="W154" s="3"/>
      <c r="X154" s="3"/>
      <c r="Y154" s="3"/>
      <c r="Z154" s="3"/>
    </row>
    <row r="155" ht="15.0" customHeight="1">
      <c r="A155" s="3"/>
      <c r="B155" s="3"/>
      <c r="C155" s="3"/>
      <c r="D155" s="3"/>
      <c r="E155" s="3"/>
      <c r="F155" s="3"/>
      <c r="G155" s="3"/>
      <c r="H155" s="3"/>
      <c r="I155" s="3"/>
      <c r="J155" s="3"/>
      <c r="K155" s="3"/>
      <c r="L155" s="3"/>
      <c r="M155" s="3"/>
      <c r="N155" s="3"/>
      <c r="O155" s="3"/>
      <c r="P155" s="3"/>
      <c r="Q155" s="3"/>
      <c r="R155" s="3"/>
      <c r="S155" s="3"/>
      <c r="T155" s="3"/>
      <c r="U155" s="3"/>
      <c r="V155" s="3"/>
      <c r="W155" s="3"/>
      <c r="X155" s="3"/>
      <c r="Y155" s="3"/>
      <c r="Z155" s="3"/>
    </row>
    <row r="156" ht="14.25" customHeight="1">
      <c r="A156" s="3"/>
      <c r="B156" s="3"/>
      <c r="C156" s="3"/>
      <c r="D156" s="3"/>
      <c r="E156" s="3"/>
      <c r="F156" s="3"/>
      <c r="G156" s="3"/>
      <c r="H156" s="3"/>
      <c r="I156" s="3"/>
      <c r="J156" s="3"/>
      <c r="K156" s="3"/>
      <c r="L156" s="3"/>
      <c r="M156" s="3"/>
      <c r="N156" s="3"/>
      <c r="O156" s="3"/>
      <c r="P156" s="3"/>
      <c r="Q156" s="3"/>
      <c r="R156" s="3"/>
      <c r="S156" s="3"/>
      <c r="T156" s="3"/>
      <c r="U156" s="3"/>
      <c r="V156" s="3"/>
      <c r="W156" s="3"/>
      <c r="X156" s="3"/>
      <c r="Y156" s="3"/>
      <c r="Z156" s="3"/>
    </row>
    <row r="157" ht="14.25" customHeight="1">
      <c r="A157" s="3"/>
      <c r="B157" s="3"/>
      <c r="C157" s="3"/>
      <c r="D157" s="3"/>
      <c r="E157" s="3"/>
      <c r="F157" s="3"/>
      <c r="G157" s="3"/>
      <c r="H157" s="3"/>
      <c r="I157" s="3"/>
      <c r="J157" s="3"/>
      <c r="K157" s="3"/>
      <c r="L157" s="3"/>
      <c r="M157" s="3"/>
      <c r="N157" s="3"/>
      <c r="O157" s="3"/>
      <c r="P157" s="3"/>
      <c r="Q157" s="3"/>
      <c r="R157" s="3"/>
      <c r="S157" s="3"/>
      <c r="T157" s="3"/>
      <c r="U157" s="3"/>
      <c r="V157" s="3"/>
      <c r="W157" s="3"/>
      <c r="X157" s="3"/>
      <c r="Y157" s="3"/>
      <c r="Z157" s="3"/>
    </row>
    <row r="158" ht="14.25" customHeight="1">
      <c r="A158" s="3"/>
      <c r="B158" s="3"/>
      <c r="C158" s="3"/>
      <c r="D158" s="3"/>
      <c r="E158" s="3"/>
      <c r="F158" s="3"/>
      <c r="G158" s="3"/>
      <c r="H158" s="3"/>
      <c r="I158" s="3"/>
      <c r="J158" s="3"/>
      <c r="K158" s="3"/>
      <c r="L158" s="3"/>
      <c r="M158" s="3"/>
      <c r="N158" s="3"/>
      <c r="O158" s="3"/>
      <c r="P158" s="3"/>
      <c r="Q158" s="3"/>
      <c r="R158" s="3"/>
      <c r="S158" s="3"/>
      <c r="T158" s="3"/>
      <c r="U158" s="3"/>
      <c r="V158" s="3"/>
      <c r="W158" s="3"/>
      <c r="X158" s="3"/>
      <c r="Y158" s="3"/>
      <c r="Z158" s="3"/>
    </row>
    <row r="159" ht="14.25" customHeight="1">
      <c r="A159" s="3"/>
      <c r="B159" s="3"/>
      <c r="C159" s="3"/>
      <c r="D159" s="3"/>
      <c r="E159" s="3"/>
      <c r="F159" s="3"/>
      <c r="G159" s="3"/>
      <c r="H159" s="3"/>
      <c r="I159" s="3"/>
      <c r="J159" s="3"/>
      <c r="K159" s="3"/>
      <c r="L159" s="3"/>
      <c r="M159" s="3"/>
      <c r="N159" s="3"/>
      <c r="O159" s="3"/>
      <c r="P159" s="3"/>
      <c r="Q159" s="3"/>
      <c r="R159" s="3"/>
      <c r="S159" s="3"/>
      <c r="T159" s="3"/>
      <c r="U159" s="3"/>
      <c r="V159" s="3"/>
      <c r="W159" s="3"/>
      <c r="X159" s="3"/>
      <c r="Y159" s="3"/>
      <c r="Z159" s="3"/>
    </row>
    <row r="160" ht="14.25" customHeight="1">
      <c r="A160" s="3"/>
      <c r="B160" s="3"/>
      <c r="C160" s="3"/>
      <c r="D160" s="3"/>
      <c r="E160" s="3"/>
      <c r="F160" s="3"/>
      <c r="G160" s="3"/>
      <c r="H160" s="3"/>
      <c r="I160" s="3"/>
      <c r="J160" s="3"/>
      <c r="K160" s="3"/>
      <c r="L160" s="3"/>
      <c r="M160" s="3"/>
      <c r="N160" s="3"/>
      <c r="O160" s="3"/>
      <c r="P160" s="3"/>
      <c r="Q160" s="3"/>
      <c r="R160" s="3"/>
      <c r="S160" s="3"/>
      <c r="T160" s="3"/>
      <c r="U160" s="3"/>
      <c r="V160" s="3"/>
      <c r="W160" s="3"/>
      <c r="X160" s="3"/>
      <c r="Y160" s="3"/>
      <c r="Z160" s="3"/>
    </row>
    <row r="161" ht="15.0" customHeight="1">
      <c r="A161" s="3"/>
      <c r="B161" s="3"/>
      <c r="C161" s="3"/>
      <c r="D161" s="3"/>
      <c r="E161" s="3"/>
      <c r="F161" s="3"/>
      <c r="G161" s="3"/>
      <c r="H161" s="3"/>
      <c r="I161" s="3"/>
      <c r="J161" s="3"/>
      <c r="K161" s="3"/>
      <c r="L161" s="3"/>
      <c r="M161" s="3"/>
      <c r="N161" s="3"/>
      <c r="O161" s="3"/>
      <c r="P161" s="3"/>
      <c r="Q161" s="3"/>
      <c r="R161" s="3"/>
      <c r="S161" s="3"/>
      <c r="T161" s="3"/>
      <c r="U161" s="3"/>
      <c r="V161" s="3"/>
      <c r="W161" s="3"/>
      <c r="X161" s="3"/>
      <c r="Y161" s="3"/>
      <c r="Z161" s="3"/>
    </row>
    <row r="162" ht="14.25" customHeight="1">
      <c r="A162" s="3"/>
      <c r="B162" s="3"/>
      <c r="C162" s="3"/>
      <c r="D162" s="3"/>
      <c r="E162" s="3"/>
      <c r="F162" s="3"/>
      <c r="G162" s="3"/>
      <c r="H162" s="3"/>
      <c r="I162" s="3"/>
      <c r="J162" s="3"/>
      <c r="K162" s="3"/>
      <c r="L162" s="3"/>
      <c r="M162" s="3"/>
      <c r="N162" s="3"/>
      <c r="O162" s="3"/>
      <c r="P162" s="3"/>
      <c r="Q162" s="3"/>
      <c r="R162" s="3"/>
      <c r="S162" s="3"/>
      <c r="T162" s="3"/>
      <c r="U162" s="3"/>
      <c r="V162" s="3"/>
      <c r="W162" s="3"/>
      <c r="X162" s="3"/>
      <c r="Y162" s="3"/>
      <c r="Z162" s="3"/>
    </row>
    <row r="163" ht="14.25" customHeight="1">
      <c r="A163" s="3"/>
      <c r="B163" s="3"/>
      <c r="C163" s="3"/>
      <c r="D163" s="3"/>
      <c r="E163" s="3"/>
      <c r="F163" s="3"/>
      <c r="G163" s="3"/>
      <c r="H163" s="3"/>
      <c r="I163" s="3"/>
      <c r="J163" s="3"/>
      <c r="K163" s="3"/>
      <c r="L163" s="3"/>
      <c r="M163" s="3"/>
      <c r="N163" s="3"/>
      <c r="O163" s="3"/>
      <c r="P163" s="3"/>
      <c r="Q163" s="3"/>
      <c r="R163" s="3"/>
      <c r="S163" s="3"/>
      <c r="T163" s="3"/>
      <c r="U163" s="3"/>
      <c r="V163" s="3"/>
      <c r="W163" s="3"/>
      <c r="X163" s="3"/>
      <c r="Y163" s="3"/>
      <c r="Z163" s="3"/>
    </row>
    <row r="164" ht="14.25" customHeight="1">
      <c r="A164" s="3"/>
      <c r="B164" s="3"/>
      <c r="C164" s="3"/>
      <c r="D164" s="3"/>
      <c r="E164" s="3"/>
      <c r="F164" s="3"/>
      <c r="G164" s="3"/>
      <c r="H164" s="3"/>
      <c r="I164" s="3"/>
      <c r="J164" s="3"/>
      <c r="K164" s="3"/>
      <c r="L164" s="3"/>
      <c r="M164" s="3"/>
      <c r="N164" s="3"/>
      <c r="O164" s="3"/>
      <c r="P164" s="3"/>
      <c r="Q164" s="3"/>
      <c r="R164" s="3"/>
      <c r="S164" s="3"/>
      <c r="T164" s="3"/>
      <c r="U164" s="3"/>
      <c r="V164" s="3"/>
      <c r="W164" s="3"/>
      <c r="X164" s="3"/>
      <c r="Y164" s="3"/>
      <c r="Z164" s="3"/>
    </row>
    <row r="165" ht="14.25" customHeight="1">
      <c r="A165" s="3"/>
      <c r="B165" s="3"/>
      <c r="C165" s="3"/>
      <c r="D165" s="3"/>
      <c r="E165" s="3"/>
      <c r="F165" s="3"/>
      <c r="G165" s="3"/>
      <c r="H165" s="3"/>
      <c r="I165" s="3"/>
      <c r="J165" s="3"/>
      <c r="K165" s="3"/>
      <c r="L165" s="3"/>
      <c r="M165" s="3"/>
      <c r="N165" s="3"/>
      <c r="O165" s="3"/>
      <c r="P165" s="3"/>
      <c r="Q165" s="3"/>
      <c r="R165" s="3"/>
      <c r="S165" s="3"/>
      <c r="T165" s="3"/>
      <c r="U165" s="3"/>
      <c r="V165" s="3"/>
      <c r="W165" s="3"/>
      <c r="X165" s="3"/>
      <c r="Y165" s="3"/>
      <c r="Z165" s="3"/>
    </row>
    <row r="166" ht="14.25" customHeight="1">
      <c r="A166" s="3"/>
      <c r="B166" s="3"/>
      <c r="C166" s="3"/>
      <c r="D166" s="3"/>
      <c r="E166" s="3"/>
      <c r="F166" s="3"/>
      <c r="G166" s="3"/>
      <c r="H166" s="3"/>
      <c r="I166" s="3"/>
      <c r="J166" s="3"/>
      <c r="K166" s="3"/>
      <c r="L166" s="3"/>
      <c r="M166" s="3"/>
      <c r="N166" s="3"/>
      <c r="O166" s="3"/>
      <c r="P166" s="3"/>
      <c r="Q166" s="3"/>
      <c r="R166" s="3"/>
      <c r="S166" s="3"/>
      <c r="T166" s="3"/>
      <c r="U166" s="3"/>
      <c r="V166" s="3"/>
      <c r="W166" s="3"/>
      <c r="X166" s="3"/>
      <c r="Y166" s="3"/>
      <c r="Z166" s="3"/>
    </row>
    <row r="167" ht="15.0" customHeight="1">
      <c r="A167" s="3"/>
      <c r="B167" s="3"/>
      <c r="C167" s="3"/>
      <c r="D167" s="3"/>
      <c r="E167" s="3"/>
      <c r="F167" s="3"/>
      <c r="G167" s="3"/>
      <c r="H167" s="3"/>
      <c r="I167" s="3"/>
      <c r="J167" s="3"/>
      <c r="K167" s="3"/>
      <c r="L167" s="3"/>
      <c r="M167" s="3"/>
      <c r="N167" s="3"/>
      <c r="O167" s="3"/>
      <c r="P167" s="3"/>
      <c r="Q167" s="3"/>
      <c r="R167" s="3"/>
      <c r="S167" s="3"/>
      <c r="T167" s="3"/>
      <c r="U167" s="3"/>
      <c r="V167" s="3"/>
      <c r="W167" s="3"/>
      <c r="X167" s="3"/>
      <c r="Y167" s="3"/>
      <c r="Z167" s="3"/>
    </row>
    <row r="168" ht="14.25" customHeight="1">
      <c r="A168" s="3"/>
      <c r="B168" s="3"/>
      <c r="C168" s="3"/>
      <c r="D168" s="3"/>
      <c r="E168" s="3"/>
      <c r="F168" s="3"/>
      <c r="G168" s="3"/>
      <c r="H168" s="3"/>
      <c r="I168" s="3"/>
      <c r="J168" s="3"/>
      <c r="K168" s="3"/>
      <c r="L168" s="3"/>
      <c r="M168" s="3"/>
      <c r="N168" s="3"/>
      <c r="O168" s="3"/>
      <c r="P168" s="3"/>
      <c r="Q168" s="3"/>
      <c r="R168" s="3"/>
      <c r="S168" s="3"/>
      <c r="T168" s="3"/>
      <c r="U168" s="3"/>
      <c r="V168" s="3"/>
      <c r="W168" s="3"/>
      <c r="X168" s="3"/>
      <c r="Y168" s="3"/>
      <c r="Z168" s="3"/>
    </row>
    <row r="169" ht="14.25" customHeight="1">
      <c r="A169" s="3"/>
      <c r="B169" s="3"/>
      <c r="C169" s="3"/>
      <c r="D169" s="3"/>
      <c r="E169" s="3"/>
      <c r="F169" s="3"/>
      <c r="G169" s="3"/>
      <c r="H169" s="3"/>
      <c r="I169" s="3"/>
      <c r="J169" s="3"/>
      <c r="K169" s="3"/>
      <c r="L169" s="3"/>
      <c r="M169" s="3"/>
      <c r="N169" s="3"/>
      <c r="O169" s="3"/>
      <c r="P169" s="3"/>
      <c r="Q169" s="3"/>
      <c r="R169" s="3"/>
      <c r="S169" s="3"/>
      <c r="T169" s="3"/>
      <c r="U169" s="3"/>
      <c r="V169" s="3"/>
      <c r="W169" s="3"/>
      <c r="X169" s="3"/>
      <c r="Y169" s="3"/>
      <c r="Z169" s="3"/>
    </row>
    <row r="170" ht="14.25" customHeight="1">
      <c r="A170" s="3"/>
      <c r="B170" s="3"/>
      <c r="C170" s="3"/>
      <c r="D170" s="3"/>
      <c r="E170" s="3"/>
      <c r="F170" s="3"/>
      <c r="G170" s="3"/>
      <c r="H170" s="3"/>
      <c r="I170" s="3"/>
      <c r="J170" s="3"/>
      <c r="K170" s="3"/>
      <c r="L170" s="3"/>
      <c r="M170" s="3"/>
      <c r="N170" s="3"/>
      <c r="O170" s="3"/>
      <c r="P170" s="3"/>
      <c r="Q170" s="3"/>
      <c r="R170" s="3"/>
      <c r="S170" s="3"/>
      <c r="T170" s="3"/>
      <c r="U170" s="3"/>
      <c r="V170" s="3"/>
      <c r="W170" s="3"/>
      <c r="X170" s="3"/>
      <c r="Y170" s="3"/>
      <c r="Z170" s="3"/>
    </row>
    <row r="171" ht="14.25" customHeight="1">
      <c r="A171" s="3"/>
      <c r="B171" s="3"/>
      <c r="C171" s="3"/>
      <c r="D171" s="3"/>
      <c r="E171" s="3"/>
      <c r="F171" s="3"/>
      <c r="G171" s="3"/>
      <c r="H171" s="3"/>
      <c r="I171" s="3"/>
      <c r="J171" s="3"/>
      <c r="K171" s="3"/>
      <c r="L171" s="3"/>
      <c r="M171" s="3"/>
      <c r="N171" s="3"/>
      <c r="O171" s="3"/>
      <c r="P171" s="3"/>
      <c r="Q171" s="3"/>
      <c r="R171" s="3"/>
      <c r="S171" s="3"/>
      <c r="T171" s="3"/>
      <c r="U171" s="3"/>
      <c r="V171" s="3"/>
      <c r="W171" s="3"/>
      <c r="X171" s="3"/>
      <c r="Y171" s="3"/>
      <c r="Z171" s="3"/>
    </row>
    <row r="172" ht="14.25" customHeight="1">
      <c r="A172" s="3"/>
      <c r="B172" s="3"/>
      <c r="C172" s="3"/>
      <c r="D172" s="3"/>
      <c r="E172" s="3"/>
      <c r="F172" s="3"/>
      <c r="G172" s="3"/>
      <c r="H172" s="3"/>
      <c r="I172" s="3"/>
      <c r="J172" s="3"/>
      <c r="K172" s="3"/>
      <c r="L172" s="3"/>
      <c r="M172" s="3"/>
      <c r="N172" s="3"/>
      <c r="O172" s="3"/>
      <c r="P172" s="3"/>
      <c r="Q172" s="3"/>
      <c r="R172" s="3"/>
      <c r="S172" s="3"/>
      <c r="T172" s="3"/>
      <c r="U172" s="3"/>
      <c r="V172" s="3"/>
      <c r="W172" s="3"/>
      <c r="X172" s="3"/>
      <c r="Y172" s="3"/>
      <c r="Z172" s="3"/>
    </row>
    <row r="173" ht="15.0" customHeight="1">
      <c r="A173" s="3"/>
      <c r="B173" s="3"/>
      <c r="C173" s="3"/>
      <c r="D173" s="3"/>
      <c r="E173" s="3"/>
      <c r="F173" s="3"/>
      <c r="G173" s="3"/>
      <c r="H173" s="3"/>
      <c r="I173" s="3"/>
      <c r="J173" s="3"/>
      <c r="K173" s="3"/>
      <c r="L173" s="3"/>
      <c r="M173" s="3"/>
      <c r="N173" s="3"/>
      <c r="O173" s="3"/>
      <c r="P173" s="3"/>
      <c r="Q173" s="3"/>
      <c r="R173" s="3"/>
      <c r="S173" s="3"/>
      <c r="T173" s="3"/>
      <c r="U173" s="3"/>
      <c r="V173" s="3"/>
      <c r="W173" s="3"/>
      <c r="X173" s="3"/>
      <c r="Y173" s="3"/>
      <c r="Z173" s="3"/>
    </row>
    <row r="174" ht="14.25" customHeight="1">
      <c r="A174" s="3"/>
      <c r="B174" s="3"/>
      <c r="C174" s="3"/>
      <c r="D174" s="3"/>
      <c r="E174" s="3"/>
      <c r="F174" s="3"/>
      <c r="G174" s="3"/>
      <c r="H174" s="3"/>
      <c r="I174" s="3"/>
      <c r="J174" s="3"/>
      <c r="K174" s="3"/>
      <c r="L174" s="3"/>
      <c r="M174" s="3"/>
      <c r="N174" s="3"/>
      <c r="O174" s="3"/>
      <c r="P174" s="3"/>
      <c r="Q174" s="3"/>
      <c r="R174" s="3"/>
      <c r="S174" s="3"/>
      <c r="T174" s="3"/>
      <c r="U174" s="3"/>
      <c r="V174" s="3"/>
      <c r="W174" s="3"/>
      <c r="X174" s="3"/>
      <c r="Y174" s="3"/>
      <c r="Z174" s="3"/>
    </row>
    <row r="175" ht="14.25" customHeight="1">
      <c r="A175" s="3"/>
      <c r="B175" s="3"/>
      <c r="C175" s="3"/>
      <c r="D175" s="3"/>
      <c r="E175" s="3"/>
      <c r="F175" s="3"/>
      <c r="G175" s="3"/>
      <c r="H175" s="3"/>
      <c r="I175" s="3"/>
      <c r="J175" s="3"/>
      <c r="K175" s="3"/>
      <c r="L175" s="3"/>
      <c r="M175" s="3"/>
      <c r="N175" s="3"/>
      <c r="O175" s="3"/>
      <c r="P175" s="3"/>
      <c r="Q175" s="3"/>
      <c r="R175" s="3"/>
      <c r="S175" s="3"/>
      <c r="T175" s="3"/>
      <c r="U175" s="3"/>
      <c r="V175" s="3"/>
      <c r="W175" s="3"/>
      <c r="X175" s="3"/>
      <c r="Y175" s="3"/>
      <c r="Z175" s="3"/>
    </row>
    <row r="176" ht="14.25" customHeight="1">
      <c r="A176" s="3"/>
      <c r="B176" s="3"/>
      <c r="C176" s="3"/>
      <c r="D176" s="3"/>
      <c r="E176" s="3"/>
      <c r="F176" s="3"/>
      <c r="G176" s="3"/>
      <c r="H176" s="3"/>
      <c r="I176" s="3"/>
      <c r="J176" s="3"/>
      <c r="K176" s="3"/>
      <c r="L176" s="3"/>
      <c r="M176" s="3"/>
      <c r="N176" s="3"/>
      <c r="O176" s="3"/>
      <c r="P176" s="3"/>
      <c r="Q176" s="3"/>
      <c r="R176" s="3"/>
      <c r="S176" s="3"/>
      <c r="T176" s="3"/>
      <c r="U176" s="3"/>
      <c r="V176" s="3"/>
      <c r="W176" s="3"/>
      <c r="X176" s="3"/>
      <c r="Y176" s="3"/>
      <c r="Z176" s="3"/>
    </row>
    <row r="177" ht="14.25" customHeight="1">
      <c r="A177" s="3"/>
      <c r="B177" s="3"/>
      <c r="C177" s="3"/>
      <c r="D177" s="3"/>
      <c r="E177" s="3"/>
      <c r="F177" s="3"/>
      <c r="G177" s="3"/>
      <c r="H177" s="3"/>
      <c r="I177" s="3"/>
      <c r="J177" s="3"/>
      <c r="K177" s="3"/>
      <c r="L177" s="3"/>
      <c r="M177" s="3"/>
      <c r="N177" s="3"/>
      <c r="O177" s="3"/>
      <c r="P177" s="3"/>
      <c r="Q177" s="3"/>
      <c r="R177" s="3"/>
      <c r="S177" s="3"/>
      <c r="T177" s="3"/>
      <c r="U177" s="3"/>
      <c r="V177" s="3"/>
      <c r="W177" s="3"/>
      <c r="X177" s="3"/>
      <c r="Y177" s="3"/>
      <c r="Z177" s="3"/>
    </row>
    <row r="178" ht="14.25" customHeight="1">
      <c r="A178" s="3"/>
      <c r="B178" s="3"/>
      <c r="C178" s="3"/>
      <c r="D178" s="3"/>
      <c r="E178" s="3"/>
      <c r="F178" s="3"/>
      <c r="G178" s="3"/>
      <c r="H178" s="3"/>
      <c r="I178" s="3"/>
      <c r="J178" s="3"/>
      <c r="K178" s="3"/>
      <c r="L178" s="3"/>
      <c r="M178" s="3"/>
      <c r="N178" s="3"/>
      <c r="O178" s="3"/>
      <c r="P178" s="3"/>
      <c r="Q178" s="3"/>
      <c r="R178" s="3"/>
      <c r="S178" s="3"/>
      <c r="T178" s="3"/>
      <c r="U178" s="3"/>
      <c r="V178" s="3"/>
      <c r="W178" s="3"/>
      <c r="X178" s="3"/>
      <c r="Y178" s="3"/>
      <c r="Z178" s="3"/>
    </row>
    <row r="179" ht="15.0" customHeight="1">
      <c r="A179" s="3"/>
      <c r="B179" s="3"/>
      <c r="C179" s="3"/>
      <c r="D179" s="3"/>
      <c r="E179" s="3"/>
      <c r="F179" s="3"/>
      <c r="G179" s="3"/>
      <c r="H179" s="3"/>
      <c r="I179" s="3"/>
      <c r="J179" s="3"/>
      <c r="K179" s="3"/>
      <c r="L179" s="3"/>
      <c r="M179" s="3"/>
      <c r="N179" s="3"/>
      <c r="O179" s="3"/>
      <c r="P179" s="3"/>
      <c r="Q179" s="3"/>
      <c r="R179" s="3"/>
      <c r="S179" s="3"/>
      <c r="T179" s="3"/>
      <c r="U179" s="3"/>
      <c r="V179" s="3"/>
      <c r="W179" s="3"/>
      <c r="X179" s="3"/>
      <c r="Y179" s="3"/>
      <c r="Z179" s="3"/>
    </row>
    <row r="180" ht="14.25" customHeight="1">
      <c r="A180" s="3"/>
      <c r="B180" s="3"/>
      <c r="C180" s="3"/>
      <c r="D180" s="3"/>
      <c r="E180" s="3"/>
      <c r="F180" s="3"/>
      <c r="G180" s="3"/>
      <c r="H180" s="3"/>
      <c r="I180" s="3"/>
      <c r="J180" s="3"/>
      <c r="K180" s="3"/>
      <c r="L180" s="3"/>
      <c r="M180" s="3"/>
      <c r="N180" s="3"/>
      <c r="O180" s="3"/>
      <c r="P180" s="3"/>
      <c r="Q180" s="3"/>
      <c r="R180" s="3"/>
      <c r="S180" s="3"/>
      <c r="T180" s="3"/>
      <c r="U180" s="3"/>
      <c r="V180" s="3"/>
      <c r="W180" s="3"/>
      <c r="X180" s="3"/>
      <c r="Y180" s="3"/>
      <c r="Z180" s="3"/>
    </row>
    <row r="181" ht="14.25" customHeight="1">
      <c r="A181" s="3"/>
      <c r="B181" s="3"/>
      <c r="C181" s="3"/>
      <c r="D181" s="3"/>
      <c r="E181" s="3"/>
      <c r="F181" s="3"/>
      <c r="G181" s="3"/>
      <c r="H181" s="3"/>
      <c r="I181" s="3"/>
      <c r="J181" s="3"/>
      <c r="K181" s="3"/>
      <c r="L181" s="3"/>
      <c r="M181" s="3"/>
      <c r="N181" s="3"/>
      <c r="O181" s="3"/>
      <c r="P181" s="3"/>
      <c r="Q181" s="3"/>
      <c r="R181" s="3"/>
      <c r="S181" s="3"/>
      <c r="T181" s="3"/>
      <c r="U181" s="3"/>
      <c r="V181" s="3"/>
      <c r="W181" s="3"/>
      <c r="X181" s="3"/>
      <c r="Y181" s="3"/>
      <c r="Z181" s="3"/>
    </row>
    <row r="182" ht="14.25" customHeight="1">
      <c r="A182" s="3"/>
      <c r="B182" s="3"/>
      <c r="C182" s="3"/>
      <c r="D182" s="3"/>
      <c r="E182" s="3"/>
      <c r="F182" s="3"/>
      <c r="G182" s="3"/>
      <c r="H182" s="3"/>
      <c r="I182" s="3"/>
      <c r="J182" s="3"/>
      <c r="K182" s="3"/>
      <c r="L182" s="3"/>
      <c r="M182" s="3"/>
      <c r="N182" s="3"/>
      <c r="O182" s="3"/>
      <c r="P182" s="3"/>
      <c r="Q182" s="3"/>
      <c r="R182" s="3"/>
      <c r="S182" s="3"/>
      <c r="T182" s="3"/>
      <c r="U182" s="3"/>
      <c r="V182" s="3"/>
      <c r="W182" s="3"/>
      <c r="X182" s="3"/>
      <c r="Y182" s="3"/>
      <c r="Z182" s="3"/>
    </row>
    <row r="183" ht="14.25" customHeight="1">
      <c r="A183" s="3"/>
      <c r="B183" s="3"/>
      <c r="C183" s="3"/>
      <c r="D183" s="3"/>
      <c r="E183" s="3"/>
      <c r="F183" s="3"/>
      <c r="G183" s="3"/>
      <c r="H183" s="3"/>
      <c r="I183" s="3"/>
      <c r="J183" s="3"/>
      <c r="K183" s="3"/>
      <c r="L183" s="3"/>
      <c r="M183" s="3"/>
      <c r="N183" s="3"/>
      <c r="O183" s="3"/>
      <c r="P183" s="3"/>
      <c r="Q183" s="3"/>
      <c r="R183" s="3"/>
      <c r="S183" s="3"/>
      <c r="T183" s="3"/>
      <c r="U183" s="3"/>
      <c r="V183" s="3"/>
      <c r="W183" s="3"/>
      <c r="X183" s="3"/>
      <c r="Y183" s="3"/>
      <c r="Z183" s="3"/>
    </row>
    <row r="184" ht="14.25" customHeight="1">
      <c r="A184" s="3"/>
      <c r="B184" s="3"/>
      <c r="C184" s="3"/>
      <c r="D184" s="3"/>
      <c r="E184" s="3"/>
      <c r="F184" s="3"/>
      <c r="G184" s="3"/>
      <c r="H184" s="3"/>
      <c r="I184" s="3"/>
      <c r="J184" s="3"/>
      <c r="K184" s="3"/>
      <c r="L184" s="3"/>
      <c r="M184" s="3"/>
      <c r="N184" s="3"/>
      <c r="O184" s="3"/>
      <c r="P184" s="3"/>
      <c r="Q184" s="3"/>
      <c r="R184" s="3"/>
      <c r="S184" s="3"/>
      <c r="T184" s="3"/>
      <c r="U184" s="3"/>
      <c r="V184" s="3"/>
      <c r="W184" s="3"/>
      <c r="X184" s="3"/>
      <c r="Y184" s="3"/>
      <c r="Z184" s="3"/>
    </row>
    <row r="185" ht="15.0" customHeight="1">
      <c r="A185" s="3"/>
      <c r="B185" s="3"/>
      <c r="C185" s="3"/>
      <c r="D185" s="3"/>
      <c r="E185" s="3"/>
      <c r="F185" s="3"/>
      <c r="G185" s="3"/>
      <c r="H185" s="3"/>
      <c r="I185" s="3"/>
      <c r="J185" s="3"/>
      <c r="K185" s="3"/>
      <c r="L185" s="3"/>
      <c r="M185" s="3"/>
      <c r="N185" s="3"/>
      <c r="O185" s="3"/>
      <c r="P185" s="3"/>
      <c r="Q185" s="3"/>
      <c r="R185" s="3"/>
      <c r="S185" s="3"/>
      <c r="T185" s="3"/>
      <c r="U185" s="3"/>
      <c r="V185" s="3"/>
      <c r="W185" s="3"/>
      <c r="X185" s="3"/>
      <c r="Y185" s="3"/>
      <c r="Z185" s="3"/>
    </row>
    <row r="186" ht="14.25" customHeight="1">
      <c r="A186" s="3"/>
      <c r="B186" s="3"/>
      <c r="C186" s="3"/>
      <c r="D186" s="3"/>
      <c r="E186" s="3"/>
      <c r="F186" s="3"/>
      <c r="G186" s="3"/>
      <c r="H186" s="3"/>
      <c r="I186" s="3"/>
      <c r="J186" s="3"/>
      <c r="K186" s="3"/>
      <c r="L186" s="3"/>
      <c r="M186" s="3"/>
      <c r="N186" s="3"/>
      <c r="O186" s="3"/>
      <c r="P186" s="3"/>
      <c r="Q186" s="3"/>
      <c r="R186" s="3"/>
      <c r="S186" s="3"/>
      <c r="T186" s="3"/>
      <c r="U186" s="3"/>
      <c r="V186" s="3"/>
      <c r="W186" s="3"/>
      <c r="X186" s="3"/>
      <c r="Y186" s="3"/>
      <c r="Z186" s="3"/>
    </row>
    <row r="187" ht="14.25" customHeight="1">
      <c r="A187" s="3"/>
      <c r="B187" s="3"/>
      <c r="C187" s="3"/>
      <c r="D187" s="3"/>
      <c r="E187" s="3"/>
      <c r="F187" s="3"/>
      <c r="G187" s="3"/>
      <c r="H187" s="3"/>
      <c r="I187" s="3"/>
      <c r="J187" s="3"/>
      <c r="K187" s="3"/>
      <c r="L187" s="3"/>
      <c r="M187" s="3"/>
      <c r="N187" s="3"/>
      <c r="O187" s="3"/>
      <c r="P187" s="3"/>
      <c r="Q187" s="3"/>
      <c r="R187" s="3"/>
      <c r="S187" s="3"/>
      <c r="T187" s="3"/>
      <c r="U187" s="3"/>
      <c r="V187" s="3"/>
      <c r="W187" s="3"/>
      <c r="X187" s="3"/>
      <c r="Y187" s="3"/>
      <c r="Z187" s="3"/>
    </row>
    <row r="188" ht="14.25" customHeight="1">
      <c r="A188" s="3"/>
      <c r="B188" s="3"/>
      <c r="C188" s="3"/>
      <c r="D188" s="3"/>
      <c r="E188" s="3"/>
      <c r="F188" s="3"/>
      <c r="G188" s="3"/>
      <c r="H188" s="3"/>
      <c r="I188" s="3"/>
      <c r="J188" s="3"/>
      <c r="K188" s="3"/>
      <c r="L188" s="3"/>
      <c r="M188" s="3"/>
      <c r="N188" s="3"/>
      <c r="O188" s="3"/>
      <c r="P188" s="3"/>
      <c r="Q188" s="3"/>
      <c r="R188" s="3"/>
      <c r="S188" s="3"/>
      <c r="T188" s="3"/>
      <c r="U188" s="3"/>
      <c r="V188" s="3"/>
      <c r="W188" s="3"/>
      <c r="X188" s="3"/>
      <c r="Y188" s="3"/>
      <c r="Z188" s="3"/>
    </row>
    <row r="189" ht="14.25" customHeight="1">
      <c r="A189" s="3"/>
      <c r="B189" s="3"/>
      <c r="C189" s="3"/>
      <c r="D189" s="3"/>
      <c r="E189" s="3"/>
      <c r="F189" s="3"/>
      <c r="G189" s="3"/>
      <c r="H189" s="3"/>
      <c r="I189" s="3"/>
      <c r="J189" s="3"/>
      <c r="K189" s="3"/>
      <c r="L189" s="3"/>
      <c r="M189" s="3"/>
      <c r="N189" s="3"/>
      <c r="O189" s="3"/>
      <c r="P189" s="3"/>
      <c r="Q189" s="3"/>
      <c r="R189" s="3"/>
      <c r="S189" s="3"/>
      <c r="T189" s="3"/>
      <c r="U189" s="3"/>
      <c r="V189" s="3"/>
      <c r="W189" s="3"/>
      <c r="X189" s="3"/>
      <c r="Y189" s="3"/>
      <c r="Z189" s="3"/>
    </row>
    <row r="190" ht="14.25" customHeight="1">
      <c r="A190" s="3"/>
      <c r="B190" s="3"/>
      <c r="C190" s="3"/>
      <c r="D190" s="3"/>
      <c r="E190" s="3"/>
      <c r="F190" s="3"/>
      <c r="G190" s="3"/>
      <c r="H190" s="3"/>
      <c r="I190" s="3"/>
      <c r="J190" s="3"/>
      <c r="K190" s="3"/>
      <c r="L190" s="3"/>
      <c r="M190" s="3"/>
      <c r="N190" s="3"/>
      <c r="O190" s="3"/>
      <c r="P190" s="3"/>
      <c r="Q190" s="3"/>
      <c r="R190" s="3"/>
      <c r="S190" s="3"/>
      <c r="T190" s="3"/>
      <c r="U190" s="3"/>
      <c r="V190" s="3"/>
      <c r="W190" s="3"/>
      <c r="X190" s="3"/>
      <c r="Y190" s="3"/>
      <c r="Z190" s="3"/>
    </row>
    <row r="191" ht="15.0" customHeight="1">
      <c r="A191" s="3"/>
      <c r="B191" s="3"/>
      <c r="C191" s="3"/>
      <c r="D191" s="3"/>
      <c r="E191" s="3"/>
      <c r="F191" s="3"/>
      <c r="G191" s="3"/>
      <c r="H191" s="3"/>
      <c r="I191" s="3"/>
      <c r="J191" s="3"/>
      <c r="K191" s="3"/>
      <c r="L191" s="3"/>
      <c r="M191" s="3"/>
      <c r="N191" s="3"/>
      <c r="O191" s="3"/>
      <c r="P191" s="3"/>
      <c r="Q191" s="3"/>
      <c r="R191" s="3"/>
      <c r="S191" s="3"/>
      <c r="T191" s="3"/>
      <c r="U191" s="3"/>
      <c r="V191" s="3"/>
      <c r="W191" s="3"/>
      <c r="X191" s="3"/>
      <c r="Y191" s="3"/>
      <c r="Z191" s="3"/>
    </row>
    <row r="192" ht="14.25" customHeight="1">
      <c r="A192" s="3"/>
      <c r="B192" s="3"/>
      <c r="C192" s="3"/>
      <c r="D192" s="3"/>
      <c r="E192" s="3"/>
      <c r="F192" s="3"/>
      <c r="G192" s="3"/>
      <c r="H192" s="3"/>
      <c r="I192" s="3"/>
      <c r="J192" s="3"/>
      <c r="K192" s="3"/>
      <c r="L192" s="3"/>
      <c r="M192" s="3"/>
      <c r="N192" s="3"/>
      <c r="O192" s="3"/>
      <c r="P192" s="3"/>
      <c r="Q192" s="3"/>
      <c r="R192" s="3"/>
      <c r="S192" s="3"/>
      <c r="T192" s="3"/>
      <c r="U192" s="3"/>
      <c r="V192" s="3"/>
      <c r="W192" s="3"/>
      <c r="X192" s="3"/>
      <c r="Y192" s="3"/>
      <c r="Z192" s="3"/>
    </row>
    <row r="193" ht="14.25" customHeight="1">
      <c r="A193" s="3"/>
      <c r="B193" s="3"/>
      <c r="C193" s="3"/>
      <c r="D193" s="3"/>
      <c r="E193" s="3"/>
      <c r="F193" s="3"/>
      <c r="G193" s="3"/>
      <c r="H193" s="3"/>
      <c r="I193" s="3"/>
      <c r="J193" s="3"/>
      <c r="K193" s="3"/>
      <c r="L193" s="3"/>
      <c r="M193" s="3"/>
      <c r="N193" s="3"/>
      <c r="O193" s="3"/>
      <c r="P193" s="3"/>
      <c r="Q193" s="3"/>
      <c r="R193" s="3"/>
      <c r="S193" s="3"/>
      <c r="T193" s="3"/>
      <c r="U193" s="3"/>
      <c r="V193" s="3"/>
      <c r="W193" s="3"/>
      <c r="X193" s="3"/>
      <c r="Y193" s="3"/>
      <c r="Z193" s="3"/>
    </row>
    <row r="194" ht="14.25" customHeight="1">
      <c r="A194" s="3"/>
      <c r="B194" s="3"/>
      <c r="C194" s="3"/>
      <c r="D194" s="3"/>
      <c r="E194" s="3"/>
      <c r="F194" s="3"/>
      <c r="G194" s="3"/>
      <c r="H194" s="3"/>
      <c r="I194" s="3"/>
      <c r="J194" s="3"/>
      <c r="K194" s="3"/>
      <c r="L194" s="3"/>
      <c r="M194" s="3"/>
      <c r="N194" s="3"/>
      <c r="O194" s="3"/>
      <c r="P194" s="3"/>
      <c r="Q194" s="3"/>
      <c r="R194" s="3"/>
      <c r="S194" s="3"/>
      <c r="T194" s="3"/>
      <c r="U194" s="3"/>
      <c r="V194" s="3"/>
      <c r="W194" s="3"/>
      <c r="X194" s="3"/>
      <c r="Y194" s="3"/>
      <c r="Z194" s="3"/>
    </row>
    <row r="195" ht="14.25" customHeight="1">
      <c r="A195" s="3"/>
      <c r="B195" s="3"/>
      <c r="C195" s="3"/>
      <c r="D195" s="3"/>
      <c r="E195" s="3"/>
      <c r="F195" s="3"/>
      <c r="G195" s="3"/>
      <c r="H195" s="3"/>
      <c r="I195" s="3"/>
      <c r="J195" s="3"/>
      <c r="K195" s="3"/>
      <c r="L195" s="3"/>
      <c r="M195" s="3"/>
      <c r="N195" s="3"/>
      <c r="O195" s="3"/>
      <c r="P195" s="3"/>
      <c r="Q195" s="3"/>
      <c r="R195" s="3"/>
      <c r="S195" s="3"/>
      <c r="T195" s="3"/>
      <c r="U195" s="3"/>
      <c r="V195" s="3"/>
      <c r="W195" s="3"/>
      <c r="X195" s="3"/>
      <c r="Y195" s="3"/>
      <c r="Z195" s="3"/>
    </row>
    <row r="196" ht="14.25" customHeight="1">
      <c r="A196" s="3"/>
      <c r="B196" s="3"/>
      <c r="C196" s="3"/>
      <c r="D196" s="3"/>
      <c r="E196" s="3"/>
      <c r="F196" s="3"/>
      <c r="G196" s="3"/>
      <c r="H196" s="3"/>
      <c r="I196" s="3"/>
      <c r="J196" s="3"/>
      <c r="K196" s="3"/>
      <c r="L196" s="3"/>
      <c r="M196" s="3"/>
      <c r="N196" s="3"/>
      <c r="O196" s="3"/>
      <c r="P196" s="3"/>
      <c r="Q196" s="3"/>
      <c r="R196" s="3"/>
      <c r="S196" s="3"/>
      <c r="T196" s="3"/>
      <c r="U196" s="3"/>
      <c r="V196" s="3"/>
      <c r="W196" s="3"/>
      <c r="X196" s="3"/>
      <c r="Y196" s="3"/>
      <c r="Z196" s="3"/>
    </row>
    <row r="197" ht="15.0" customHeight="1">
      <c r="A197" s="3"/>
      <c r="B197" s="3"/>
      <c r="C197" s="3"/>
      <c r="D197" s="3"/>
      <c r="E197" s="3"/>
      <c r="F197" s="3"/>
      <c r="G197" s="3"/>
      <c r="H197" s="3"/>
      <c r="I197" s="3"/>
      <c r="J197" s="3"/>
      <c r="K197" s="3"/>
      <c r="L197" s="3"/>
      <c r="M197" s="3"/>
      <c r="N197" s="3"/>
      <c r="O197" s="3"/>
      <c r="P197" s="3"/>
      <c r="Q197" s="3"/>
      <c r="R197" s="3"/>
      <c r="S197" s="3"/>
      <c r="T197" s="3"/>
      <c r="U197" s="3"/>
      <c r="V197" s="3"/>
      <c r="W197" s="3"/>
      <c r="X197" s="3"/>
      <c r="Y197" s="3"/>
      <c r="Z197" s="3"/>
    </row>
    <row r="198" ht="14.25" customHeight="1">
      <c r="A198" s="3"/>
      <c r="B198" s="3"/>
      <c r="C198" s="3"/>
      <c r="D198" s="3"/>
      <c r="E198" s="3"/>
      <c r="F198" s="3"/>
      <c r="G198" s="3"/>
      <c r="H198" s="3"/>
      <c r="I198" s="3"/>
      <c r="J198" s="3"/>
      <c r="K198" s="3"/>
      <c r="L198" s="3"/>
      <c r="M198" s="3"/>
      <c r="N198" s="3"/>
      <c r="O198" s="3"/>
      <c r="P198" s="3"/>
      <c r="Q198" s="3"/>
      <c r="R198" s="3"/>
      <c r="S198" s="3"/>
      <c r="T198" s="3"/>
      <c r="U198" s="3"/>
      <c r="V198" s="3"/>
      <c r="W198" s="3"/>
      <c r="X198" s="3"/>
      <c r="Y198" s="3"/>
      <c r="Z198" s="3"/>
    </row>
    <row r="199" ht="14.25" customHeight="1">
      <c r="A199" s="3"/>
      <c r="B199" s="3"/>
      <c r="C199" s="3"/>
      <c r="D199" s="3"/>
      <c r="E199" s="3"/>
      <c r="F199" s="3"/>
      <c r="G199" s="3"/>
      <c r="H199" s="3"/>
      <c r="I199" s="3"/>
      <c r="J199" s="3"/>
      <c r="K199" s="3"/>
      <c r="L199" s="3"/>
      <c r="M199" s="3"/>
      <c r="N199" s="3"/>
      <c r="O199" s="3"/>
      <c r="P199" s="3"/>
      <c r="Q199" s="3"/>
      <c r="R199" s="3"/>
      <c r="S199" s="3"/>
      <c r="T199" s="3"/>
      <c r="U199" s="3"/>
      <c r="V199" s="3"/>
      <c r="W199" s="3"/>
      <c r="X199" s="3"/>
      <c r="Y199" s="3"/>
      <c r="Z199" s="3"/>
    </row>
    <row r="200" ht="14.25" customHeight="1">
      <c r="A200" s="3"/>
      <c r="B200" s="3"/>
      <c r="C200" s="3"/>
      <c r="D200" s="3"/>
      <c r="E200" s="3"/>
      <c r="F200" s="3"/>
      <c r="G200" s="3"/>
      <c r="H200" s="3"/>
      <c r="I200" s="3"/>
      <c r="J200" s="3"/>
      <c r="K200" s="3"/>
      <c r="L200" s="3"/>
      <c r="M200" s="3"/>
      <c r="N200" s="3"/>
      <c r="O200" s="3"/>
      <c r="P200" s="3"/>
      <c r="Q200" s="3"/>
      <c r="R200" s="3"/>
      <c r="S200" s="3"/>
      <c r="T200" s="3"/>
      <c r="U200" s="3"/>
      <c r="V200" s="3"/>
      <c r="W200" s="3"/>
      <c r="X200" s="3"/>
      <c r="Y200" s="3"/>
      <c r="Z200" s="3"/>
    </row>
    <row r="201" ht="14.25" customHeight="1">
      <c r="A201" s="3"/>
      <c r="B201" s="3"/>
      <c r="C201" s="3"/>
      <c r="D201" s="3"/>
      <c r="E201" s="3"/>
      <c r="F201" s="3"/>
      <c r="G201" s="3"/>
      <c r="H201" s="3"/>
      <c r="I201" s="3"/>
      <c r="J201" s="3"/>
      <c r="K201" s="3"/>
      <c r="L201" s="3"/>
      <c r="M201" s="3"/>
      <c r="N201" s="3"/>
      <c r="O201" s="3"/>
      <c r="P201" s="3"/>
      <c r="Q201" s="3"/>
      <c r="R201" s="3"/>
      <c r="S201" s="3"/>
      <c r="T201" s="3"/>
      <c r="U201" s="3"/>
      <c r="V201" s="3"/>
      <c r="W201" s="3"/>
      <c r="X201" s="3"/>
      <c r="Y201" s="3"/>
      <c r="Z201" s="3"/>
    </row>
    <row r="202" ht="14.25" customHeight="1">
      <c r="A202" s="3"/>
      <c r="B202" s="3"/>
      <c r="C202" s="3"/>
      <c r="D202" s="3"/>
      <c r="E202" s="3"/>
      <c r="F202" s="3"/>
      <c r="G202" s="3"/>
      <c r="H202" s="3"/>
      <c r="I202" s="3"/>
      <c r="J202" s="3"/>
      <c r="K202" s="3"/>
      <c r="L202" s="3"/>
      <c r="M202" s="3"/>
      <c r="N202" s="3"/>
      <c r="O202" s="3"/>
      <c r="P202" s="3"/>
      <c r="Q202" s="3"/>
      <c r="R202" s="3"/>
      <c r="S202" s="3"/>
      <c r="T202" s="3"/>
      <c r="U202" s="3"/>
      <c r="V202" s="3"/>
      <c r="W202" s="3"/>
      <c r="X202" s="3"/>
      <c r="Y202" s="3"/>
      <c r="Z202" s="3"/>
    </row>
    <row r="203" ht="15.0" customHeight="1">
      <c r="A203" s="3"/>
      <c r="B203" s="3"/>
      <c r="C203" s="3"/>
      <c r="D203" s="3"/>
      <c r="E203" s="3"/>
      <c r="F203" s="3"/>
      <c r="G203" s="3"/>
      <c r="H203" s="3"/>
      <c r="I203" s="3"/>
      <c r="J203" s="3"/>
      <c r="K203" s="3"/>
      <c r="L203" s="3"/>
      <c r="M203" s="3"/>
      <c r="N203" s="3"/>
      <c r="O203" s="3"/>
      <c r="P203" s="3"/>
      <c r="Q203" s="3"/>
      <c r="R203" s="3"/>
      <c r="S203" s="3"/>
      <c r="T203" s="3"/>
      <c r="U203" s="3"/>
      <c r="V203" s="3"/>
      <c r="W203" s="3"/>
      <c r="X203" s="3"/>
      <c r="Y203" s="3"/>
      <c r="Z203" s="3"/>
    </row>
    <row r="204" ht="14.25" customHeight="1">
      <c r="A204" s="3"/>
      <c r="B204" s="3"/>
      <c r="C204" s="3"/>
      <c r="D204" s="3"/>
      <c r="E204" s="3"/>
      <c r="F204" s="3"/>
      <c r="G204" s="3"/>
      <c r="H204" s="3"/>
      <c r="I204" s="3"/>
      <c r="J204" s="3"/>
      <c r="K204" s="3"/>
      <c r="L204" s="3"/>
      <c r="M204" s="3"/>
      <c r="N204" s="3"/>
      <c r="O204" s="3"/>
      <c r="P204" s="3"/>
      <c r="Q204" s="3"/>
      <c r="R204" s="3"/>
      <c r="S204" s="3"/>
      <c r="T204" s="3"/>
      <c r="U204" s="3"/>
      <c r="V204" s="3"/>
      <c r="W204" s="3"/>
      <c r="X204" s="3"/>
      <c r="Y204" s="3"/>
      <c r="Z204" s="3"/>
    </row>
    <row r="205" ht="14.25" customHeight="1">
      <c r="A205" s="3"/>
      <c r="B205" s="3"/>
      <c r="C205" s="3"/>
      <c r="D205" s="3"/>
      <c r="E205" s="3"/>
      <c r="F205" s="3"/>
      <c r="G205" s="3"/>
      <c r="H205" s="3"/>
      <c r="I205" s="3"/>
      <c r="J205" s="3"/>
      <c r="K205" s="3"/>
      <c r="L205" s="3"/>
      <c r="M205" s="3"/>
      <c r="N205" s="3"/>
      <c r="O205" s="3"/>
      <c r="P205" s="3"/>
      <c r="Q205" s="3"/>
      <c r="R205" s="3"/>
      <c r="S205" s="3"/>
      <c r="T205" s="3"/>
      <c r="U205" s="3"/>
      <c r="V205" s="3"/>
      <c r="W205" s="3"/>
      <c r="X205" s="3"/>
      <c r="Y205" s="3"/>
      <c r="Z205" s="3"/>
    </row>
    <row r="206" ht="14.25" customHeight="1">
      <c r="A206" s="3"/>
      <c r="B206" s="3"/>
      <c r="C206" s="3"/>
      <c r="D206" s="3"/>
      <c r="E206" s="3"/>
      <c r="F206" s="3"/>
      <c r="G206" s="3"/>
      <c r="H206" s="3"/>
      <c r="I206" s="3"/>
      <c r="J206" s="3"/>
      <c r="K206" s="3"/>
      <c r="L206" s="3"/>
      <c r="M206" s="3"/>
      <c r="N206" s="3"/>
      <c r="O206" s="3"/>
      <c r="P206" s="3"/>
      <c r="Q206" s="3"/>
      <c r="R206" s="3"/>
      <c r="S206" s="3"/>
      <c r="T206" s="3"/>
      <c r="U206" s="3"/>
      <c r="V206" s="3"/>
      <c r="W206" s="3"/>
      <c r="X206" s="3"/>
      <c r="Y206" s="3"/>
      <c r="Z206" s="3"/>
    </row>
    <row r="207" ht="14.25" customHeight="1">
      <c r="A207" s="3"/>
      <c r="B207" s="3"/>
      <c r="C207" s="3"/>
      <c r="D207" s="3"/>
      <c r="E207" s="3"/>
      <c r="F207" s="3"/>
      <c r="G207" s="3"/>
      <c r="H207" s="3"/>
      <c r="I207" s="3"/>
      <c r="J207" s="3"/>
      <c r="K207" s="3"/>
      <c r="L207" s="3"/>
      <c r="M207" s="3"/>
      <c r="N207" s="3"/>
      <c r="O207" s="3"/>
      <c r="P207" s="3"/>
      <c r="Q207" s="3"/>
      <c r="R207" s="3"/>
      <c r="S207" s="3"/>
      <c r="T207" s="3"/>
      <c r="U207" s="3"/>
      <c r="V207" s="3"/>
      <c r="W207" s="3"/>
      <c r="X207" s="3"/>
      <c r="Y207" s="3"/>
      <c r="Z207" s="3"/>
    </row>
    <row r="208" ht="14.25" customHeight="1">
      <c r="A208" s="3"/>
      <c r="B208" s="3"/>
      <c r="C208" s="3"/>
      <c r="D208" s="3"/>
      <c r="E208" s="3"/>
      <c r="F208" s="3"/>
      <c r="G208" s="3"/>
      <c r="H208" s="3"/>
      <c r="I208" s="3"/>
      <c r="J208" s="3"/>
      <c r="K208" s="3"/>
      <c r="L208" s="3"/>
      <c r="M208" s="3"/>
      <c r="N208" s="3"/>
      <c r="O208" s="3"/>
      <c r="P208" s="3"/>
      <c r="Q208" s="3"/>
      <c r="R208" s="3"/>
      <c r="S208" s="3"/>
      <c r="T208" s="3"/>
      <c r="U208" s="3"/>
      <c r="V208" s="3"/>
      <c r="W208" s="3"/>
      <c r="X208" s="3"/>
      <c r="Y208" s="3"/>
      <c r="Z208" s="3"/>
    </row>
    <row r="209" ht="15.0" customHeight="1">
      <c r="A209" s="3"/>
      <c r="B209" s="3"/>
      <c r="C209" s="3"/>
      <c r="D209" s="3"/>
      <c r="E209" s="3"/>
      <c r="F209" s="3"/>
      <c r="G209" s="3"/>
      <c r="H209" s="3"/>
      <c r="I209" s="3"/>
      <c r="J209" s="3"/>
      <c r="K209" s="3"/>
      <c r="L209" s="3"/>
      <c r="M209" s="3"/>
      <c r="N209" s="3"/>
      <c r="O209" s="3"/>
      <c r="P209" s="3"/>
      <c r="Q209" s="3"/>
      <c r="R209" s="3"/>
      <c r="S209" s="3"/>
      <c r="T209" s="3"/>
      <c r="U209" s="3"/>
      <c r="V209" s="3"/>
      <c r="W209" s="3"/>
      <c r="X209" s="3"/>
      <c r="Y209" s="3"/>
      <c r="Z209" s="3"/>
    </row>
    <row r="210" ht="14.25" customHeight="1">
      <c r="A210" s="3"/>
      <c r="B210" s="3"/>
      <c r="C210" s="3"/>
      <c r="D210" s="3"/>
      <c r="E210" s="3"/>
      <c r="F210" s="3"/>
      <c r="G210" s="3"/>
      <c r="H210" s="3"/>
      <c r="I210" s="3"/>
      <c r="J210" s="3"/>
      <c r="K210" s="3"/>
      <c r="L210" s="3"/>
      <c r="M210" s="3"/>
      <c r="N210" s="3"/>
      <c r="O210" s="3"/>
      <c r="P210" s="3"/>
      <c r="Q210" s="3"/>
      <c r="R210" s="3"/>
      <c r="S210" s="3"/>
      <c r="T210" s="3"/>
      <c r="U210" s="3"/>
      <c r="V210" s="3"/>
      <c r="W210" s="3"/>
      <c r="X210" s="3"/>
      <c r="Y210" s="3"/>
      <c r="Z210" s="3"/>
    </row>
    <row r="211" ht="14.25" customHeight="1">
      <c r="A211" s="3"/>
      <c r="B211" s="3"/>
      <c r="C211" s="3"/>
      <c r="D211" s="3"/>
      <c r="E211" s="3"/>
      <c r="F211" s="3"/>
      <c r="G211" s="3"/>
      <c r="H211" s="3"/>
      <c r="I211" s="3"/>
      <c r="J211" s="3"/>
      <c r="K211" s="3"/>
      <c r="L211" s="3"/>
      <c r="M211" s="3"/>
      <c r="N211" s="3"/>
      <c r="O211" s="3"/>
      <c r="P211" s="3"/>
      <c r="Q211" s="3"/>
      <c r="R211" s="3"/>
      <c r="S211" s="3"/>
      <c r="T211" s="3"/>
      <c r="U211" s="3"/>
      <c r="V211" s="3"/>
      <c r="W211" s="3"/>
      <c r="X211" s="3"/>
      <c r="Y211" s="3"/>
      <c r="Z211" s="3"/>
    </row>
    <row r="212" ht="14.25" customHeight="1">
      <c r="A212" s="3"/>
      <c r="B212" s="3"/>
      <c r="C212" s="3"/>
      <c r="D212" s="3"/>
      <c r="E212" s="3"/>
      <c r="F212" s="3"/>
      <c r="G212" s="3"/>
      <c r="H212" s="3"/>
      <c r="I212" s="3"/>
      <c r="J212" s="3"/>
      <c r="K212" s="3"/>
      <c r="L212" s="3"/>
      <c r="M212" s="3"/>
      <c r="N212" s="3"/>
      <c r="O212" s="3"/>
      <c r="P212" s="3"/>
      <c r="Q212" s="3"/>
      <c r="R212" s="3"/>
      <c r="S212" s="3"/>
      <c r="T212" s="3"/>
      <c r="U212" s="3"/>
      <c r="V212" s="3"/>
      <c r="W212" s="3"/>
      <c r="X212" s="3"/>
      <c r="Y212" s="3"/>
      <c r="Z212" s="3"/>
    </row>
    <row r="213" ht="14.25" customHeight="1">
      <c r="A213" s="3"/>
      <c r="B213" s="3"/>
      <c r="C213" s="3"/>
      <c r="D213" s="3"/>
      <c r="E213" s="3"/>
      <c r="F213" s="3"/>
      <c r="G213" s="3"/>
      <c r="H213" s="3"/>
      <c r="I213" s="3"/>
      <c r="J213" s="3"/>
      <c r="K213" s="3"/>
      <c r="L213" s="3"/>
      <c r="M213" s="3"/>
      <c r="N213" s="3"/>
      <c r="O213" s="3"/>
      <c r="P213" s="3"/>
      <c r="Q213" s="3"/>
      <c r="R213" s="3"/>
      <c r="S213" s="3"/>
      <c r="T213" s="3"/>
      <c r="U213" s="3"/>
      <c r="V213" s="3"/>
      <c r="W213" s="3"/>
      <c r="X213" s="3"/>
      <c r="Y213" s="3"/>
      <c r="Z213" s="3"/>
    </row>
    <row r="214" ht="14.25" customHeight="1">
      <c r="A214" s="3"/>
      <c r="B214" s="3"/>
      <c r="C214" s="3"/>
      <c r="D214" s="3"/>
      <c r="E214" s="3"/>
      <c r="F214" s="3"/>
      <c r="G214" s="3"/>
      <c r="H214" s="3"/>
      <c r="I214" s="3"/>
      <c r="J214" s="3"/>
      <c r="K214" s="3"/>
      <c r="L214" s="3"/>
      <c r="M214" s="3"/>
      <c r="N214" s="3"/>
      <c r="O214" s="3"/>
      <c r="P214" s="3"/>
      <c r="Q214" s="3"/>
      <c r="R214" s="3"/>
      <c r="S214" s="3"/>
      <c r="T214" s="3"/>
      <c r="U214" s="3"/>
      <c r="V214" s="3"/>
      <c r="W214" s="3"/>
      <c r="X214" s="3"/>
      <c r="Y214" s="3"/>
      <c r="Z214" s="3"/>
    </row>
    <row r="215" ht="15.0" customHeight="1">
      <c r="A215" s="3"/>
      <c r="B215" s="3"/>
      <c r="C215" s="3"/>
      <c r="D215" s="3"/>
      <c r="E215" s="3"/>
      <c r="F215" s="3"/>
      <c r="G215" s="3"/>
      <c r="H215" s="3"/>
      <c r="I215" s="3"/>
      <c r="J215" s="3"/>
      <c r="K215" s="3"/>
      <c r="L215" s="3"/>
      <c r="M215" s="3"/>
      <c r="N215" s="3"/>
      <c r="O215" s="3"/>
      <c r="P215" s="3"/>
      <c r="Q215" s="3"/>
      <c r="R215" s="3"/>
      <c r="S215" s="3"/>
      <c r="T215" s="3"/>
      <c r="U215" s="3"/>
      <c r="V215" s="3"/>
      <c r="W215" s="3"/>
      <c r="X215" s="3"/>
      <c r="Y215" s="3"/>
      <c r="Z215" s="3"/>
    </row>
    <row r="216" ht="14.25" customHeight="1">
      <c r="A216" s="3"/>
      <c r="B216" s="3"/>
      <c r="C216" s="3"/>
      <c r="D216" s="3"/>
      <c r="E216" s="3"/>
      <c r="F216" s="3"/>
      <c r="G216" s="3"/>
      <c r="H216" s="3"/>
      <c r="I216" s="3"/>
      <c r="J216" s="3"/>
      <c r="K216" s="3"/>
      <c r="L216" s="3"/>
      <c r="M216" s="3"/>
      <c r="N216" s="3"/>
      <c r="O216" s="3"/>
      <c r="P216" s="3"/>
      <c r="Q216" s="3"/>
      <c r="R216" s="3"/>
      <c r="S216" s="3"/>
      <c r="T216" s="3"/>
      <c r="U216" s="3"/>
      <c r="V216" s="3"/>
      <c r="W216" s="3"/>
      <c r="X216" s="3"/>
      <c r="Y216" s="3"/>
      <c r="Z216" s="3"/>
    </row>
    <row r="217" ht="14.25" customHeight="1">
      <c r="A217" s="3"/>
      <c r="B217" s="3"/>
      <c r="C217" s="3"/>
      <c r="D217" s="3"/>
      <c r="E217" s="3"/>
      <c r="F217" s="3"/>
      <c r="G217" s="3"/>
      <c r="H217" s="3"/>
      <c r="I217" s="3"/>
      <c r="J217" s="3"/>
      <c r="K217" s="3"/>
      <c r="L217" s="3"/>
      <c r="M217" s="3"/>
      <c r="N217" s="3"/>
      <c r="O217" s="3"/>
      <c r="P217" s="3"/>
      <c r="Q217" s="3"/>
      <c r="R217" s="3"/>
      <c r="S217" s="3"/>
      <c r="T217" s="3"/>
      <c r="U217" s="3"/>
      <c r="V217" s="3"/>
      <c r="W217" s="3"/>
      <c r="X217" s="3"/>
      <c r="Y217" s="3"/>
      <c r="Z217" s="3"/>
    </row>
    <row r="218" ht="14.25" customHeight="1">
      <c r="A218" s="3"/>
      <c r="B218" s="3"/>
      <c r="C218" s="3"/>
      <c r="D218" s="3"/>
      <c r="E218" s="3"/>
      <c r="F218" s="3"/>
      <c r="G218" s="3"/>
      <c r="H218" s="3"/>
      <c r="I218" s="3"/>
      <c r="J218" s="3"/>
      <c r="K218" s="3"/>
      <c r="L218" s="3"/>
      <c r="M218" s="3"/>
      <c r="N218" s="3"/>
      <c r="O218" s="3"/>
      <c r="P218" s="3"/>
      <c r="Q218" s="3"/>
      <c r="R218" s="3"/>
      <c r="S218" s="3"/>
      <c r="T218" s="3"/>
      <c r="U218" s="3"/>
      <c r="V218" s="3"/>
      <c r="W218" s="3"/>
      <c r="X218" s="3"/>
      <c r="Y218" s="3"/>
      <c r="Z218" s="3"/>
    </row>
    <row r="219" ht="14.25" customHeight="1">
      <c r="A219" s="3"/>
      <c r="B219" s="3"/>
      <c r="C219" s="3"/>
      <c r="D219" s="3"/>
      <c r="E219" s="3"/>
      <c r="F219" s="3"/>
      <c r="G219" s="3"/>
      <c r="H219" s="3"/>
      <c r="I219" s="3"/>
      <c r="J219" s="3"/>
      <c r="K219" s="3"/>
      <c r="L219" s="3"/>
      <c r="M219" s="3"/>
      <c r="N219" s="3"/>
      <c r="O219" s="3"/>
      <c r="P219" s="3"/>
      <c r="Q219" s="3"/>
      <c r="R219" s="3"/>
      <c r="S219" s="3"/>
      <c r="T219" s="3"/>
      <c r="U219" s="3"/>
      <c r="V219" s="3"/>
      <c r="W219" s="3"/>
      <c r="X219" s="3"/>
      <c r="Y219" s="3"/>
      <c r="Z219" s="3"/>
    </row>
    <row r="220" ht="14.25" customHeight="1">
      <c r="A220" s="3"/>
      <c r="B220" s="3"/>
      <c r="C220" s="3"/>
      <c r="D220" s="3"/>
      <c r="E220" s="3"/>
      <c r="F220" s="3"/>
      <c r="G220" s="3"/>
      <c r="H220" s="3"/>
      <c r="I220" s="3"/>
      <c r="J220" s="3"/>
      <c r="K220" s="3"/>
      <c r="L220" s="3"/>
      <c r="M220" s="3"/>
      <c r="N220" s="3"/>
      <c r="O220" s="3"/>
      <c r="P220" s="3"/>
      <c r="Q220" s="3"/>
      <c r="R220" s="3"/>
      <c r="S220" s="3"/>
      <c r="T220" s="3"/>
      <c r="U220" s="3"/>
      <c r="V220" s="3"/>
      <c r="W220" s="3"/>
      <c r="X220" s="3"/>
      <c r="Y220" s="3"/>
      <c r="Z220" s="3"/>
    </row>
    <row r="221" ht="15.0" customHeight="1">
      <c r="A221" s="3"/>
      <c r="B221" s="3"/>
      <c r="C221" s="3"/>
      <c r="D221" s="3"/>
      <c r="E221" s="3"/>
      <c r="F221" s="3"/>
      <c r="G221" s="3"/>
      <c r="H221" s="3"/>
      <c r="I221" s="3"/>
      <c r="J221" s="3"/>
      <c r="K221" s="3"/>
      <c r="L221" s="3"/>
      <c r="M221" s="3"/>
      <c r="N221" s="3"/>
      <c r="O221" s="3"/>
      <c r="P221" s="3"/>
      <c r="Q221" s="3"/>
      <c r="R221" s="3"/>
      <c r="S221" s="3"/>
      <c r="T221" s="3"/>
      <c r="U221" s="3"/>
      <c r="V221" s="3"/>
      <c r="W221" s="3"/>
      <c r="X221" s="3"/>
      <c r="Y221" s="3"/>
      <c r="Z221" s="3"/>
    </row>
    <row r="222" ht="14.25" customHeight="1">
      <c r="A222" s="3"/>
      <c r="B222" s="3"/>
      <c r="C222" s="3"/>
      <c r="D222" s="3"/>
      <c r="E222" s="3"/>
      <c r="F222" s="3"/>
      <c r="G222" s="3"/>
      <c r="H222" s="3"/>
      <c r="I222" s="3"/>
      <c r="J222" s="3"/>
      <c r="K222" s="3"/>
      <c r="L222" s="3"/>
      <c r="M222" s="3"/>
      <c r="N222" s="3"/>
      <c r="O222" s="3"/>
      <c r="P222" s="3"/>
      <c r="Q222" s="3"/>
      <c r="R222" s="3"/>
      <c r="S222" s="3"/>
      <c r="T222" s="3"/>
      <c r="U222" s="3"/>
      <c r="V222" s="3"/>
      <c r="W222" s="3"/>
      <c r="X222" s="3"/>
      <c r="Y222" s="3"/>
      <c r="Z222" s="3"/>
    </row>
    <row r="223" ht="14.25" customHeight="1">
      <c r="A223" s="3"/>
      <c r="B223" s="3"/>
      <c r="C223" s="3"/>
      <c r="D223" s="3"/>
      <c r="E223" s="3"/>
      <c r="F223" s="3"/>
      <c r="G223" s="3"/>
      <c r="H223" s="3"/>
      <c r="I223" s="3"/>
      <c r="J223" s="3"/>
      <c r="K223" s="3"/>
      <c r="L223" s="3"/>
      <c r="M223" s="3"/>
      <c r="N223" s="3"/>
      <c r="O223" s="3"/>
      <c r="P223" s="3"/>
      <c r="Q223" s="3"/>
      <c r="R223" s="3"/>
      <c r="S223" s="3"/>
      <c r="T223" s="3"/>
      <c r="U223" s="3"/>
      <c r="V223" s="3"/>
      <c r="W223" s="3"/>
      <c r="X223" s="3"/>
      <c r="Y223" s="3"/>
      <c r="Z223" s="3"/>
    </row>
    <row r="224" ht="14.25" customHeight="1">
      <c r="A224" s="3"/>
      <c r="B224" s="3"/>
      <c r="C224" s="3"/>
      <c r="D224" s="3"/>
      <c r="E224" s="3"/>
      <c r="F224" s="3"/>
      <c r="G224" s="3"/>
      <c r="H224" s="3"/>
      <c r="I224" s="3"/>
      <c r="J224" s="3"/>
      <c r="K224" s="3"/>
      <c r="L224" s="3"/>
      <c r="M224" s="3"/>
      <c r="N224" s="3"/>
      <c r="O224" s="3"/>
      <c r="P224" s="3"/>
      <c r="Q224" s="3"/>
      <c r="R224" s="3"/>
      <c r="S224" s="3"/>
      <c r="T224" s="3"/>
      <c r="U224" s="3"/>
      <c r="V224" s="3"/>
      <c r="W224" s="3"/>
      <c r="X224" s="3"/>
      <c r="Y224" s="3"/>
      <c r="Z224" s="3"/>
    </row>
    <row r="225" ht="14.25" customHeight="1">
      <c r="A225" s="3"/>
      <c r="B225" s="3"/>
      <c r="C225" s="3"/>
      <c r="D225" s="3"/>
      <c r="E225" s="3"/>
      <c r="F225" s="3"/>
      <c r="G225" s="3"/>
      <c r="H225" s="3"/>
      <c r="I225" s="3"/>
      <c r="J225" s="3"/>
      <c r="K225" s="3"/>
      <c r="L225" s="3"/>
      <c r="M225" s="3"/>
      <c r="N225" s="3"/>
      <c r="O225" s="3"/>
      <c r="P225" s="3"/>
      <c r="Q225" s="3"/>
      <c r="R225" s="3"/>
      <c r="S225" s="3"/>
      <c r="T225" s="3"/>
      <c r="U225" s="3"/>
      <c r="V225" s="3"/>
      <c r="W225" s="3"/>
      <c r="X225" s="3"/>
      <c r="Y225" s="3"/>
      <c r="Z225" s="3"/>
    </row>
    <row r="226" ht="14.25" customHeight="1">
      <c r="A226" s="3"/>
      <c r="B226" s="3"/>
      <c r="C226" s="3"/>
      <c r="D226" s="3"/>
      <c r="E226" s="3"/>
      <c r="F226" s="3"/>
      <c r="G226" s="3"/>
      <c r="H226" s="3"/>
      <c r="I226" s="3"/>
      <c r="J226" s="3"/>
      <c r="K226" s="3"/>
      <c r="L226" s="3"/>
      <c r="M226" s="3"/>
      <c r="N226" s="3"/>
      <c r="O226" s="3"/>
      <c r="P226" s="3"/>
      <c r="Q226" s="3"/>
      <c r="R226" s="3"/>
      <c r="S226" s="3"/>
      <c r="T226" s="3"/>
      <c r="U226" s="3"/>
      <c r="V226" s="3"/>
      <c r="W226" s="3"/>
      <c r="X226" s="3"/>
      <c r="Y226" s="3"/>
      <c r="Z226" s="3"/>
    </row>
    <row r="227" ht="15.0" customHeight="1">
      <c r="A227" s="3"/>
      <c r="B227" s="3"/>
      <c r="C227" s="3"/>
      <c r="D227" s="3"/>
      <c r="E227" s="3"/>
      <c r="F227" s="3"/>
      <c r="G227" s="3"/>
      <c r="H227" s="3"/>
      <c r="I227" s="3"/>
      <c r="J227" s="3"/>
      <c r="K227" s="3"/>
      <c r="L227" s="3"/>
      <c r="M227" s="3"/>
      <c r="N227" s="3"/>
      <c r="O227" s="3"/>
      <c r="P227" s="3"/>
      <c r="Q227" s="3"/>
      <c r="R227" s="3"/>
      <c r="S227" s="3"/>
      <c r="T227" s="3"/>
      <c r="U227" s="3"/>
      <c r="V227" s="3"/>
      <c r="W227" s="3"/>
      <c r="X227" s="3"/>
      <c r="Y227" s="3"/>
      <c r="Z227" s="3"/>
    </row>
    <row r="228" ht="14.25" customHeight="1">
      <c r="A228" s="3"/>
      <c r="B228" s="3"/>
      <c r="C228" s="3"/>
      <c r="D228" s="3"/>
      <c r="E228" s="3"/>
      <c r="F228" s="3"/>
      <c r="G228" s="3"/>
      <c r="H228" s="3"/>
      <c r="I228" s="3"/>
      <c r="J228" s="3"/>
      <c r="K228" s="3"/>
      <c r="L228" s="3"/>
      <c r="M228" s="3"/>
      <c r="N228" s="3"/>
      <c r="O228" s="3"/>
      <c r="P228" s="3"/>
      <c r="Q228" s="3"/>
      <c r="R228" s="3"/>
      <c r="S228" s="3"/>
      <c r="T228" s="3"/>
      <c r="U228" s="3"/>
      <c r="V228" s="3"/>
      <c r="W228" s="3"/>
      <c r="X228" s="3"/>
      <c r="Y228" s="3"/>
      <c r="Z228" s="3"/>
    </row>
    <row r="229" ht="15.0" customHeight="1">
      <c r="A229" s="3"/>
      <c r="B229" s="3"/>
      <c r="C229" s="3"/>
      <c r="D229" s="3"/>
      <c r="E229" s="3"/>
      <c r="F229" s="3"/>
      <c r="G229" s="3"/>
      <c r="H229" s="3"/>
      <c r="I229" s="3"/>
      <c r="J229" s="3"/>
      <c r="K229" s="3"/>
      <c r="L229" s="3"/>
      <c r="M229" s="3"/>
      <c r="N229" s="3"/>
      <c r="O229" s="3"/>
      <c r="P229" s="3"/>
      <c r="Q229" s="3"/>
      <c r="R229" s="3"/>
      <c r="S229" s="3"/>
      <c r="T229" s="3"/>
      <c r="U229" s="3"/>
      <c r="V229" s="3"/>
      <c r="W229" s="3"/>
      <c r="X229" s="3"/>
      <c r="Y229" s="3"/>
      <c r="Z229" s="3"/>
    </row>
    <row r="230" ht="14.25" customHeight="1">
      <c r="A230" s="3"/>
      <c r="B230" s="3"/>
      <c r="C230" s="3"/>
      <c r="D230" s="3"/>
      <c r="E230" s="3"/>
      <c r="F230" s="3"/>
      <c r="G230" s="3"/>
      <c r="H230" s="3"/>
      <c r="I230" s="3"/>
      <c r="J230" s="3"/>
      <c r="K230" s="3"/>
      <c r="L230" s="3"/>
      <c r="M230" s="3"/>
      <c r="N230" s="3"/>
      <c r="O230" s="3"/>
      <c r="P230" s="3"/>
      <c r="Q230" s="3"/>
      <c r="R230" s="3"/>
      <c r="S230" s="3"/>
      <c r="T230" s="3"/>
      <c r="U230" s="3"/>
      <c r="V230" s="3"/>
      <c r="W230" s="3"/>
      <c r="X230" s="3"/>
      <c r="Y230" s="3"/>
      <c r="Z230" s="3"/>
    </row>
    <row r="231" ht="14.25" customHeight="1">
      <c r="A231" s="3"/>
      <c r="B231" s="3"/>
      <c r="C231" s="3"/>
      <c r="D231" s="3"/>
      <c r="E231" s="3"/>
      <c r="F231" s="3"/>
      <c r="G231" s="3"/>
      <c r="H231" s="3"/>
      <c r="I231" s="3"/>
      <c r="J231" s="3"/>
      <c r="K231" s="3"/>
      <c r="L231" s="3"/>
      <c r="M231" s="3"/>
      <c r="N231" s="3"/>
      <c r="O231" s="3"/>
      <c r="P231" s="3"/>
      <c r="Q231" s="3"/>
      <c r="R231" s="3"/>
      <c r="S231" s="3"/>
      <c r="T231" s="3"/>
      <c r="U231" s="3"/>
      <c r="V231" s="3"/>
      <c r="W231" s="3"/>
      <c r="X231" s="3"/>
      <c r="Y231" s="3"/>
      <c r="Z231" s="3"/>
    </row>
    <row r="232" ht="14.25" customHeight="1">
      <c r="A232" s="3"/>
      <c r="B232" s="3"/>
      <c r="C232" s="3"/>
      <c r="D232" s="3"/>
      <c r="E232" s="3"/>
      <c r="F232" s="3"/>
      <c r="G232" s="3"/>
      <c r="H232" s="3"/>
      <c r="I232" s="3"/>
      <c r="J232" s="3"/>
      <c r="K232" s="3"/>
      <c r="L232" s="3"/>
      <c r="M232" s="3"/>
      <c r="N232" s="3"/>
      <c r="O232" s="3"/>
      <c r="P232" s="3"/>
      <c r="Q232" s="3"/>
      <c r="R232" s="3"/>
      <c r="S232" s="3"/>
      <c r="T232" s="3"/>
      <c r="U232" s="3"/>
      <c r="V232" s="3"/>
      <c r="W232" s="3"/>
      <c r="X232" s="3"/>
      <c r="Y232" s="3"/>
      <c r="Z232" s="3"/>
    </row>
    <row r="233" ht="14.25" customHeight="1">
      <c r="A233" s="3"/>
      <c r="B233" s="3"/>
      <c r="C233" s="3"/>
      <c r="D233" s="3"/>
      <c r="E233" s="3"/>
      <c r="F233" s="3"/>
      <c r="G233" s="3"/>
      <c r="H233" s="3"/>
      <c r="I233" s="3"/>
      <c r="J233" s="3"/>
      <c r="K233" s="3"/>
      <c r="L233" s="3"/>
      <c r="M233" s="3"/>
      <c r="N233" s="3"/>
      <c r="O233" s="3"/>
      <c r="P233" s="3"/>
      <c r="Q233" s="3"/>
      <c r="R233" s="3"/>
      <c r="S233" s="3"/>
      <c r="T233" s="3"/>
      <c r="U233" s="3"/>
      <c r="V233" s="3"/>
      <c r="W233" s="3"/>
      <c r="X233" s="3"/>
      <c r="Y233" s="3"/>
      <c r="Z233" s="3"/>
    </row>
    <row r="234" ht="14.25" customHeight="1">
      <c r="A234" s="3"/>
      <c r="B234" s="3"/>
      <c r="C234" s="3"/>
      <c r="D234" s="3"/>
      <c r="E234" s="3"/>
      <c r="F234" s="3"/>
      <c r="G234" s="3"/>
      <c r="H234" s="3"/>
      <c r="I234" s="3"/>
      <c r="J234" s="3"/>
      <c r="K234" s="3"/>
      <c r="L234" s="3"/>
      <c r="M234" s="3"/>
      <c r="N234" s="3"/>
      <c r="O234" s="3"/>
      <c r="P234" s="3"/>
      <c r="Q234" s="3"/>
      <c r="R234" s="3"/>
      <c r="S234" s="3"/>
      <c r="T234" s="3"/>
      <c r="U234" s="3"/>
      <c r="V234" s="3"/>
      <c r="W234" s="3"/>
      <c r="X234" s="3"/>
      <c r="Y234" s="3"/>
      <c r="Z234" s="3"/>
    </row>
    <row r="235" ht="15.0" customHeight="1">
      <c r="A235" s="3"/>
      <c r="B235" s="3"/>
      <c r="C235" s="3"/>
      <c r="D235" s="3"/>
      <c r="E235" s="3"/>
      <c r="F235" s="3"/>
      <c r="G235" s="3"/>
      <c r="H235" s="3"/>
      <c r="I235" s="3"/>
      <c r="J235" s="3"/>
      <c r="K235" s="3"/>
      <c r="L235" s="3"/>
      <c r="M235" s="3"/>
      <c r="N235" s="3"/>
      <c r="O235" s="3"/>
      <c r="P235" s="3"/>
      <c r="Q235" s="3"/>
      <c r="R235" s="3"/>
      <c r="S235" s="3"/>
      <c r="T235" s="3"/>
      <c r="U235" s="3"/>
      <c r="V235" s="3"/>
      <c r="W235" s="3"/>
      <c r="X235" s="3"/>
      <c r="Y235" s="3"/>
      <c r="Z235" s="3"/>
    </row>
    <row r="236" ht="14.25" customHeight="1">
      <c r="A236" s="3"/>
      <c r="B236" s="3"/>
      <c r="C236" s="3"/>
      <c r="D236" s="3"/>
      <c r="E236" s="3"/>
      <c r="F236" s="3"/>
      <c r="G236" s="3"/>
      <c r="H236" s="3"/>
      <c r="I236" s="3"/>
      <c r="J236" s="3"/>
      <c r="K236" s="3"/>
      <c r="L236" s="3"/>
      <c r="M236" s="3"/>
      <c r="N236" s="3"/>
      <c r="O236" s="3"/>
      <c r="P236" s="3"/>
      <c r="Q236" s="3"/>
      <c r="R236" s="3"/>
      <c r="S236" s="3"/>
      <c r="T236" s="3"/>
      <c r="U236" s="3"/>
      <c r="V236" s="3"/>
      <c r="W236" s="3"/>
      <c r="X236" s="3"/>
      <c r="Y236" s="3"/>
      <c r="Z236" s="3"/>
    </row>
    <row r="237" ht="14.25" customHeight="1">
      <c r="A237" s="3"/>
      <c r="B237" s="3"/>
      <c r="C237" s="3"/>
      <c r="D237" s="3"/>
      <c r="E237" s="3"/>
      <c r="F237" s="3"/>
      <c r="G237" s="3"/>
      <c r="H237" s="3"/>
      <c r="I237" s="3"/>
      <c r="J237" s="3"/>
      <c r="K237" s="3"/>
      <c r="L237" s="3"/>
      <c r="M237" s="3"/>
      <c r="N237" s="3"/>
      <c r="O237" s="3"/>
      <c r="P237" s="3"/>
      <c r="Q237" s="3"/>
      <c r="R237" s="3"/>
      <c r="S237" s="3"/>
      <c r="T237" s="3"/>
      <c r="U237" s="3"/>
      <c r="V237" s="3"/>
      <c r="W237" s="3"/>
      <c r="X237" s="3"/>
      <c r="Y237" s="3"/>
      <c r="Z237" s="3"/>
    </row>
    <row r="238" ht="3.75" customHeight="1">
      <c r="A238" s="3"/>
      <c r="B238" s="3"/>
      <c r="C238" s="3"/>
      <c r="D238" s="3"/>
      <c r="E238" s="3"/>
      <c r="F238" s="3"/>
      <c r="G238" s="3"/>
      <c r="H238" s="3"/>
      <c r="I238" s="3"/>
      <c r="J238" s="3"/>
      <c r="K238" s="3"/>
      <c r="L238" s="3"/>
      <c r="M238" s="3"/>
      <c r="N238" s="3"/>
      <c r="O238" s="3"/>
      <c r="P238" s="3"/>
      <c r="Q238" s="3"/>
      <c r="R238" s="3"/>
      <c r="S238" s="3"/>
      <c r="T238" s="3"/>
      <c r="U238" s="3"/>
      <c r="V238" s="3"/>
      <c r="W238" s="3"/>
      <c r="X238" s="3"/>
      <c r="Y238" s="3"/>
      <c r="Z238" s="3"/>
    </row>
    <row r="239" ht="14.25" customHeight="1">
      <c r="A239" s="3"/>
      <c r="B239" s="3"/>
      <c r="C239" s="3"/>
      <c r="D239" s="3"/>
      <c r="E239" s="3"/>
      <c r="F239" s="3"/>
      <c r="G239" s="3"/>
      <c r="H239" s="3"/>
      <c r="I239" s="3"/>
      <c r="J239" s="3"/>
      <c r="K239" s="3"/>
      <c r="L239" s="3"/>
      <c r="M239" s="3"/>
      <c r="N239" s="3"/>
      <c r="O239" s="3"/>
      <c r="P239" s="3"/>
      <c r="Q239" s="3"/>
      <c r="R239" s="3"/>
      <c r="S239" s="3"/>
      <c r="T239" s="3"/>
      <c r="U239" s="3"/>
      <c r="V239" s="3"/>
      <c r="W239" s="3"/>
      <c r="X239" s="3"/>
      <c r="Y239" s="3"/>
      <c r="Z239" s="3"/>
    </row>
    <row r="240" ht="15.0" customHeight="1">
      <c r="A240" s="3"/>
      <c r="B240" s="3"/>
      <c r="C240" s="3"/>
      <c r="D240" s="3"/>
      <c r="E240" s="3"/>
      <c r="F240" s="3"/>
      <c r="G240" s="3"/>
      <c r="H240" s="3"/>
      <c r="I240" s="3"/>
      <c r="J240" s="3"/>
      <c r="K240" s="3"/>
      <c r="L240" s="3"/>
      <c r="M240" s="3"/>
      <c r="N240" s="3"/>
      <c r="O240" s="3"/>
      <c r="P240" s="3"/>
      <c r="Q240" s="3"/>
      <c r="R240" s="3"/>
      <c r="S240" s="3"/>
      <c r="T240" s="3"/>
      <c r="U240" s="3"/>
      <c r="V240" s="3"/>
      <c r="W240" s="3"/>
      <c r="X240" s="3"/>
      <c r="Y240" s="3"/>
      <c r="Z240" s="3"/>
    </row>
    <row r="241" ht="15.0" customHeight="1">
      <c r="A241" s="3"/>
      <c r="B241" s="3"/>
      <c r="C241" s="3"/>
      <c r="D241" s="3"/>
      <c r="E241" s="3"/>
      <c r="F241" s="3"/>
      <c r="G241" s="3"/>
      <c r="H241" s="3"/>
      <c r="I241" s="3"/>
      <c r="J241" s="3"/>
      <c r="K241" s="3"/>
      <c r="L241" s="3"/>
      <c r="M241" s="3"/>
      <c r="N241" s="3"/>
      <c r="O241" s="3"/>
      <c r="P241" s="3"/>
      <c r="Q241" s="3"/>
      <c r="R241" s="3"/>
      <c r="S241" s="3"/>
      <c r="T241" s="3"/>
      <c r="U241" s="3"/>
      <c r="V241" s="3"/>
      <c r="W241" s="3"/>
      <c r="X241" s="3"/>
      <c r="Y241" s="3"/>
      <c r="Z241" s="3"/>
    </row>
    <row r="242" ht="15.0" customHeight="1">
      <c r="A242" s="3"/>
      <c r="B242" s="3"/>
      <c r="C242" s="3"/>
      <c r="D242" s="3"/>
      <c r="E242" s="3"/>
      <c r="F242" s="3"/>
      <c r="G242" s="3"/>
      <c r="H242" s="3"/>
      <c r="I242" s="3"/>
      <c r="J242" s="3"/>
      <c r="K242" s="3"/>
      <c r="L242" s="3"/>
      <c r="M242" s="3"/>
      <c r="N242" s="3"/>
      <c r="O242" s="3"/>
      <c r="P242" s="3"/>
      <c r="Q242" s="3"/>
      <c r="R242" s="3"/>
      <c r="S242" s="3"/>
      <c r="T242" s="3"/>
      <c r="U242" s="3"/>
      <c r="V242" s="3"/>
      <c r="W242" s="3"/>
      <c r="X242" s="3"/>
      <c r="Y242" s="3"/>
      <c r="Z242" s="3"/>
    </row>
    <row r="243" ht="15.0" customHeight="1">
      <c r="A243" s="3"/>
      <c r="B243" s="3"/>
      <c r="C243" s="3"/>
      <c r="D243" s="3"/>
      <c r="E243" s="3"/>
      <c r="F243" s="3"/>
      <c r="G243" s="3"/>
      <c r="H243" s="3"/>
      <c r="I243" s="3"/>
      <c r="J243" s="3"/>
      <c r="K243" s="3"/>
      <c r="L243" s="3"/>
      <c r="M243" s="3"/>
      <c r="N243" s="3"/>
      <c r="O243" s="3"/>
      <c r="P243" s="3"/>
      <c r="Q243" s="3"/>
      <c r="R243" s="3"/>
      <c r="S243" s="3"/>
      <c r="T243" s="3"/>
      <c r="U243" s="3"/>
      <c r="V243" s="3"/>
      <c r="W243" s="3"/>
      <c r="X243" s="3"/>
      <c r="Y243" s="3"/>
      <c r="Z243" s="3"/>
    </row>
    <row r="244" ht="15.0" customHeight="1">
      <c r="A244" s="3"/>
      <c r="B244" s="3"/>
      <c r="C244" s="3"/>
      <c r="D244" s="3"/>
      <c r="E244" s="3"/>
      <c r="F244" s="3"/>
      <c r="G244" s="3"/>
      <c r="H244" s="3"/>
      <c r="I244" s="3"/>
      <c r="J244" s="3"/>
      <c r="K244" s="3"/>
      <c r="L244" s="3"/>
      <c r="M244" s="3"/>
      <c r="N244" s="3"/>
      <c r="O244" s="3"/>
      <c r="P244" s="3"/>
      <c r="Q244" s="3"/>
      <c r="R244" s="3"/>
      <c r="S244" s="3"/>
      <c r="T244" s="3"/>
      <c r="U244" s="3"/>
      <c r="V244" s="3"/>
      <c r="W244" s="3"/>
      <c r="X244" s="3"/>
      <c r="Y244" s="3"/>
      <c r="Z244" s="3"/>
    </row>
    <row r="245" ht="15.0" customHeight="1">
      <c r="A245" s="3"/>
      <c r="B245" s="3"/>
      <c r="C245" s="3"/>
      <c r="D245" s="3"/>
      <c r="E245" s="3"/>
      <c r="F245" s="3"/>
      <c r="G245" s="3"/>
      <c r="H245" s="3"/>
      <c r="I245" s="3"/>
      <c r="J245" s="3"/>
      <c r="K245" s="3"/>
      <c r="L245" s="3"/>
      <c r="M245" s="3"/>
      <c r="N245" s="3"/>
      <c r="O245" s="3"/>
      <c r="P245" s="3"/>
      <c r="Q245" s="3"/>
      <c r="R245" s="3"/>
      <c r="S245" s="3"/>
      <c r="T245" s="3"/>
      <c r="U245" s="3"/>
      <c r="V245" s="3"/>
      <c r="W245" s="3"/>
      <c r="X245" s="3"/>
      <c r="Y245" s="3"/>
      <c r="Z245" s="3"/>
    </row>
    <row r="246" ht="14.25" customHeight="1">
      <c r="A246" s="3"/>
      <c r="B246" s="3"/>
      <c r="C246" s="3"/>
      <c r="D246" s="3"/>
      <c r="E246" s="3"/>
      <c r="F246" s="3"/>
      <c r="G246" s="3"/>
      <c r="H246" s="3"/>
      <c r="I246" s="3"/>
      <c r="J246" s="3"/>
      <c r="K246" s="3"/>
      <c r="L246" s="3"/>
      <c r="M246" s="3"/>
      <c r="N246" s="3"/>
      <c r="O246" s="3"/>
      <c r="P246" s="3"/>
      <c r="Q246" s="3"/>
      <c r="R246" s="3"/>
      <c r="S246" s="3"/>
      <c r="T246" s="3"/>
      <c r="U246" s="3"/>
      <c r="V246" s="3"/>
      <c r="W246" s="3"/>
      <c r="X246" s="3"/>
      <c r="Y246" s="3"/>
      <c r="Z246" s="3"/>
    </row>
    <row r="247" ht="15.0" customHeight="1">
      <c r="A247" s="3"/>
      <c r="B247" s="3"/>
      <c r="C247" s="3"/>
      <c r="D247" s="3"/>
      <c r="E247" s="3"/>
      <c r="F247" s="3"/>
      <c r="G247" s="3"/>
      <c r="H247" s="3"/>
      <c r="I247" s="3"/>
      <c r="J247" s="3"/>
      <c r="K247" s="3"/>
      <c r="L247" s="3"/>
      <c r="M247" s="3"/>
      <c r="N247" s="3"/>
      <c r="O247" s="3"/>
      <c r="P247" s="3"/>
      <c r="Q247" s="3"/>
      <c r="R247" s="3"/>
      <c r="S247" s="3"/>
      <c r="T247" s="3"/>
      <c r="U247" s="3"/>
      <c r="V247" s="3"/>
      <c r="W247" s="3"/>
      <c r="X247" s="3"/>
      <c r="Y247" s="3"/>
      <c r="Z247" s="3"/>
    </row>
    <row r="248" ht="14.25" customHeight="1">
      <c r="A248" s="3"/>
      <c r="B248" s="3"/>
      <c r="C248" s="3"/>
      <c r="D248" s="3"/>
      <c r="E248" s="3"/>
      <c r="F248" s="3"/>
      <c r="G248" s="3"/>
      <c r="H248" s="3"/>
      <c r="I248" s="3"/>
      <c r="J248" s="3"/>
      <c r="K248" s="3"/>
      <c r="L248" s="3"/>
      <c r="M248" s="3"/>
      <c r="N248" s="3"/>
      <c r="O248" s="3"/>
      <c r="P248" s="3"/>
      <c r="Q248" s="3"/>
      <c r="R248" s="3"/>
      <c r="S248" s="3"/>
      <c r="T248" s="3"/>
      <c r="U248" s="3"/>
      <c r="V248" s="3"/>
      <c r="W248" s="3"/>
      <c r="X248" s="3"/>
      <c r="Y248" s="3"/>
      <c r="Z248" s="3"/>
    </row>
    <row r="249" ht="14.25" customHeight="1">
      <c r="A249" s="3"/>
      <c r="B249" s="3"/>
      <c r="C249" s="3"/>
      <c r="D249" s="3"/>
      <c r="E249" s="3"/>
      <c r="F249" s="3"/>
      <c r="G249" s="3"/>
      <c r="H249" s="3"/>
      <c r="I249" s="3"/>
      <c r="J249" s="3"/>
      <c r="K249" s="3"/>
      <c r="L249" s="3"/>
      <c r="M249" s="3"/>
      <c r="N249" s="3"/>
      <c r="O249" s="3"/>
      <c r="P249" s="3"/>
      <c r="Q249" s="3"/>
      <c r="R249" s="3"/>
      <c r="S249" s="3"/>
      <c r="T249" s="3"/>
      <c r="U249" s="3"/>
      <c r="V249" s="3"/>
      <c r="W249" s="3"/>
      <c r="X249" s="3"/>
      <c r="Y249" s="3"/>
      <c r="Z249" s="3"/>
    </row>
    <row r="250" ht="14.25" customHeight="1">
      <c r="A250" s="3"/>
      <c r="B250" s="3"/>
      <c r="C250" s="3"/>
      <c r="D250" s="3"/>
      <c r="E250" s="3"/>
      <c r="F250" s="3"/>
      <c r="G250" s="3"/>
      <c r="H250" s="3"/>
      <c r="I250" s="3"/>
      <c r="J250" s="3"/>
      <c r="K250" s="3"/>
      <c r="L250" s="3"/>
      <c r="M250" s="3"/>
      <c r="N250" s="3"/>
      <c r="O250" s="3"/>
      <c r="P250" s="3"/>
      <c r="Q250" s="3"/>
      <c r="R250" s="3"/>
      <c r="S250" s="3"/>
      <c r="T250" s="3"/>
      <c r="U250" s="3"/>
      <c r="V250" s="3"/>
      <c r="W250" s="3"/>
      <c r="X250" s="3"/>
      <c r="Y250" s="3"/>
      <c r="Z250" s="3"/>
    </row>
    <row r="251" ht="14.25" customHeight="1">
      <c r="A251" s="3"/>
      <c r="B251" s="3"/>
      <c r="C251" s="3"/>
      <c r="D251" s="3"/>
      <c r="E251" s="3"/>
      <c r="F251" s="3"/>
      <c r="G251" s="3"/>
      <c r="H251" s="3"/>
      <c r="I251" s="3"/>
      <c r="J251" s="3"/>
      <c r="K251" s="3"/>
      <c r="L251" s="3"/>
      <c r="M251" s="3"/>
      <c r="N251" s="3"/>
      <c r="O251" s="3"/>
      <c r="P251" s="3"/>
      <c r="Q251" s="3"/>
      <c r="R251" s="3"/>
      <c r="S251" s="3"/>
      <c r="T251" s="3"/>
      <c r="U251" s="3"/>
      <c r="V251" s="3"/>
      <c r="W251" s="3"/>
      <c r="X251" s="3"/>
      <c r="Y251" s="3"/>
      <c r="Z251" s="3"/>
    </row>
    <row r="252" ht="14.25" customHeight="1">
      <c r="A252" s="3"/>
      <c r="B252" s="3"/>
      <c r="C252" s="3"/>
      <c r="D252" s="3"/>
      <c r="E252" s="3"/>
      <c r="F252" s="3"/>
      <c r="G252" s="3"/>
      <c r="H252" s="3"/>
      <c r="I252" s="3"/>
      <c r="J252" s="3"/>
      <c r="K252" s="3"/>
      <c r="L252" s="3"/>
      <c r="M252" s="3"/>
      <c r="N252" s="3"/>
      <c r="O252" s="3"/>
      <c r="P252" s="3"/>
      <c r="Q252" s="3"/>
      <c r="R252" s="3"/>
      <c r="S252" s="3"/>
      <c r="T252" s="3"/>
      <c r="U252" s="3"/>
      <c r="V252" s="3"/>
      <c r="W252" s="3"/>
      <c r="X252" s="3"/>
      <c r="Y252" s="3"/>
      <c r="Z252" s="3"/>
    </row>
    <row r="253" ht="15.0" customHeight="1">
      <c r="A253" s="3"/>
      <c r="B253" s="3"/>
      <c r="C253" s="3"/>
      <c r="D253" s="3"/>
      <c r="E253" s="3"/>
      <c r="F253" s="3"/>
      <c r="G253" s="3"/>
      <c r="H253" s="3"/>
      <c r="I253" s="3"/>
      <c r="J253" s="3"/>
      <c r="K253" s="3"/>
      <c r="L253" s="3"/>
      <c r="M253" s="3"/>
      <c r="N253" s="3"/>
      <c r="O253" s="3"/>
      <c r="P253" s="3"/>
      <c r="Q253" s="3"/>
      <c r="R253" s="3"/>
      <c r="S253" s="3"/>
      <c r="T253" s="3"/>
      <c r="U253" s="3"/>
      <c r="V253" s="3"/>
      <c r="W253" s="3"/>
      <c r="X253" s="3"/>
      <c r="Y253" s="3"/>
      <c r="Z253" s="3"/>
    </row>
    <row r="254" ht="14.25" customHeight="1">
      <c r="A254" s="3"/>
      <c r="B254" s="3"/>
      <c r="C254" s="3"/>
      <c r="D254" s="3"/>
      <c r="E254" s="3"/>
      <c r="F254" s="3"/>
      <c r="G254" s="3"/>
      <c r="H254" s="3"/>
      <c r="I254" s="3"/>
      <c r="J254" s="3"/>
      <c r="K254" s="3"/>
      <c r="L254" s="3"/>
      <c r="M254" s="3"/>
      <c r="N254" s="3"/>
      <c r="O254" s="3"/>
      <c r="P254" s="3"/>
      <c r="Q254" s="3"/>
      <c r="R254" s="3"/>
      <c r="S254" s="3"/>
      <c r="T254" s="3"/>
      <c r="U254" s="3"/>
      <c r="V254" s="3"/>
      <c r="W254" s="3"/>
      <c r="X254" s="3"/>
      <c r="Y254" s="3"/>
      <c r="Z254" s="3"/>
    </row>
    <row r="255" ht="14.25" customHeight="1">
      <c r="A255" s="3"/>
      <c r="B255" s="3"/>
      <c r="C255" s="3"/>
      <c r="D255" s="3"/>
      <c r="E255" s="3"/>
      <c r="F255" s="3"/>
      <c r="G255" s="3"/>
      <c r="H255" s="3"/>
      <c r="I255" s="3"/>
      <c r="J255" s="3"/>
      <c r="K255" s="3"/>
      <c r="L255" s="3"/>
      <c r="M255" s="3"/>
      <c r="N255" s="3"/>
      <c r="O255" s="3"/>
      <c r="P255" s="3"/>
      <c r="Q255" s="3"/>
      <c r="R255" s="3"/>
      <c r="S255" s="3"/>
      <c r="T255" s="3"/>
      <c r="U255" s="3"/>
      <c r="V255" s="3"/>
      <c r="W255" s="3"/>
      <c r="X255" s="3"/>
      <c r="Y255" s="3"/>
      <c r="Z255" s="3"/>
    </row>
    <row r="256" ht="14.25" customHeight="1">
      <c r="A256" s="3"/>
      <c r="B256" s="3"/>
      <c r="C256" s="3"/>
      <c r="D256" s="3"/>
      <c r="E256" s="3"/>
      <c r="F256" s="3"/>
      <c r="G256" s="3"/>
      <c r="H256" s="3"/>
      <c r="I256" s="3"/>
      <c r="J256" s="3"/>
      <c r="K256" s="3"/>
      <c r="L256" s="3"/>
      <c r="M256" s="3"/>
      <c r="N256" s="3"/>
      <c r="O256" s="3"/>
      <c r="P256" s="3"/>
      <c r="Q256" s="3"/>
      <c r="R256" s="3"/>
      <c r="S256" s="3"/>
      <c r="T256" s="3"/>
      <c r="U256" s="3"/>
      <c r="V256" s="3"/>
      <c r="W256" s="3"/>
      <c r="X256" s="3"/>
      <c r="Y256" s="3"/>
      <c r="Z256" s="3"/>
    </row>
    <row r="257" ht="14.25" customHeight="1">
      <c r="A257" s="3"/>
      <c r="B257" s="3"/>
      <c r="C257" s="3"/>
      <c r="D257" s="3"/>
      <c r="E257" s="3"/>
      <c r="F257" s="3"/>
      <c r="G257" s="3"/>
      <c r="H257" s="3"/>
      <c r="I257" s="3"/>
      <c r="J257" s="3"/>
      <c r="K257" s="3"/>
      <c r="L257" s="3"/>
      <c r="M257" s="3"/>
      <c r="N257" s="3"/>
      <c r="O257" s="3"/>
      <c r="P257" s="3"/>
      <c r="Q257" s="3"/>
      <c r="R257" s="3"/>
      <c r="S257" s="3"/>
      <c r="T257" s="3"/>
      <c r="U257" s="3"/>
      <c r="V257" s="3"/>
      <c r="W257" s="3"/>
      <c r="X257" s="3"/>
      <c r="Y257" s="3"/>
      <c r="Z257" s="3"/>
    </row>
    <row r="258" ht="14.25" customHeight="1">
      <c r="A258" s="3"/>
      <c r="B258" s="3"/>
      <c r="C258" s="3"/>
      <c r="D258" s="3"/>
      <c r="E258" s="3"/>
      <c r="F258" s="3"/>
      <c r="G258" s="3"/>
      <c r="H258" s="3"/>
      <c r="I258" s="3"/>
      <c r="J258" s="3"/>
      <c r="K258" s="3"/>
      <c r="L258" s="3"/>
      <c r="M258" s="3"/>
      <c r="N258" s="3"/>
      <c r="O258" s="3"/>
      <c r="P258" s="3"/>
      <c r="Q258" s="3"/>
      <c r="R258" s="3"/>
      <c r="S258" s="3"/>
      <c r="T258" s="3"/>
      <c r="U258" s="3"/>
      <c r="V258" s="3"/>
      <c r="W258" s="3"/>
      <c r="X258" s="3"/>
      <c r="Y258" s="3"/>
      <c r="Z258" s="3"/>
    </row>
    <row r="259" ht="15.0" customHeight="1">
      <c r="A259" s="3"/>
      <c r="B259" s="3"/>
      <c r="C259" s="3"/>
      <c r="D259" s="3"/>
      <c r="E259" s="3"/>
      <c r="F259" s="3"/>
      <c r="G259" s="3"/>
      <c r="H259" s="3"/>
      <c r="I259" s="3"/>
      <c r="J259" s="3"/>
      <c r="K259" s="3"/>
      <c r="L259" s="3"/>
      <c r="M259" s="3"/>
      <c r="N259" s="3"/>
      <c r="O259" s="3"/>
      <c r="P259" s="3"/>
      <c r="Q259" s="3"/>
      <c r="R259" s="3"/>
      <c r="S259" s="3"/>
      <c r="T259" s="3"/>
      <c r="U259" s="3"/>
      <c r="V259" s="3"/>
      <c r="W259" s="3"/>
      <c r="X259" s="3"/>
      <c r="Y259" s="3"/>
      <c r="Z259" s="3"/>
    </row>
    <row r="260" ht="14.25" customHeight="1">
      <c r="A260" s="3"/>
      <c r="B260" s="3"/>
      <c r="C260" s="3"/>
      <c r="D260" s="3"/>
      <c r="E260" s="3"/>
      <c r="F260" s="3"/>
      <c r="G260" s="3"/>
      <c r="H260" s="3"/>
      <c r="I260" s="3"/>
      <c r="J260" s="3"/>
      <c r="K260" s="3"/>
      <c r="L260" s="3"/>
      <c r="M260" s="3"/>
      <c r="N260" s="3"/>
      <c r="O260" s="3"/>
      <c r="P260" s="3"/>
      <c r="Q260" s="3"/>
      <c r="R260" s="3"/>
      <c r="S260" s="3"/>
      <c r="T260" s="3"/>
      <c r="U260" s="3"/>
      <c r="V260" s="3"/>
      <c r="W260" s="3"/>
      <c r="X260" s="3"/>
      <c r="Y260" s="3"/>
      <c r="Z260" s="3"/>
    </row>
    <row r="261" ht="14.25" customHeight="1">
      <c r="A261" s="3"/>
      <c r="B261" s="3"/>
      <c r="C261" s="3"/>
      <c r="D261" s="3"/>
      <c r="E261" s="3"/>
      <c r="F261" s="3"/>
      <c r="G261" s="3"/>
      <c r="H261" s="3"/>
      <c r="I261" s="3"/>
      <c r="J261" s="3"/>
      <c r="K261" s="3"/>
      <c r="L261" s="3"/>
      <c r="M261" s="3"/>
      <c r="N261" s="3"/>
      <c r="O261" s="3"/>
      <c r="P261" s="3"/>
      <c r="Q261" s="3"/>
      <c r="R261" s="3"/>
      <c r="S261" s="3"/>
      <c r="T261" s="3"/>
      <c r="U261" s="3"/>
      <c r="V261" s="3"/>
      <c r="W261" s="3"/>
      <c r="X261" s="3"/>
      <c r="Y261" s="3"/>
      <c r="Z261" s="3"/>
    </row>
    <row r="262" ht="14.25" customHeight="1">
      <c r="A262" s="3"/>
      <c r="B262" s="3"/>
      <c r="C262" s="3"/>
      <c r="D262" s="3"/>
      <c r="E262" s="3"/>
      <c r="F262" s="3"/>
      <c r="G262" s="3"/>
      <c r="H262" s="3"/>
      <c r="I262" s="3"/>
      <c r="J262" s="3"/>
      <c r="K262" s="3"/>
      <c r="L262" s="3"/>
      <c r="M262" s="3"/>
      <c r="N262" s="3"/>
      <c r="O262" s="3"/>
      <c r="P262" s="3"/>
      <c r="Q262" s="3"/>
      <c r="R262" s="3"/>
      <c r="S262" s="3"/>
      <c r="T262" s="3"/>
      <c r="U262" s="3"/>
      <c r="V262" s="3"/>
      <c r="W262" s="3"/>
      <c r="X262" s="3"/>
      <c r="Y262" s="3"/>
      <c r="Z262" s="3"/>
    </row>
    <row r="263" ht="14.25" customHeight="1">
      <c r="A263" s="3"/>
      <c r="B263" s="3"/>
      <c r="C263" s="3"/>
      <c r="D263" s="3"/>
      <c r="E263" s="3"/>
      <c r="F263" s="3"/>
      <c r="G263" s="3"/>
      <c r="H263" s="3"/>
      <c r="I263" s="3"/>
      <c r="J263" s="3"/>
      <c r="K263" s="3"/>
      <c r="L263" s="3"/>
      <c r="M263" s="3"/>
      <c r="N263" s="3"/>
      <c r="O263" s="3"/>
      <c r="P263" s="3"/>
      <c r="Q263" s="3"/>
      <c r="R263" s="3"/>
      <c r="S263" s="3"/>
      <c r="T263" s="3"/>
      <c r="U263" s="3"/>
      <c r="V263" s="3"/>
      <c r="W263" s="3"/>
      <c r="X263" s="3"/>
      <c r="Y263" s="3"/>
      <c r="Z263" s="3"/>
    </row>
    <row r="264" ht="14.25" customHeight="1">
      <c r="A264" s="3"/>
      <c r="B264" s="3"/>
      <c r="C264" s="3"/>
      <c r="D264" s="3"/>
      <c r="E264" s="3"/>
      <c r="F264" s="3"/>
      <c r="G264" s="3"/>
      <c r="H264" s="3"/>
      <c r="I264" s="3"/>
      <c r="J264" s="3"/>
      <c r="K264" s="3"/>
      <c r="L264" s="3"/>
      <c r="M264" s="3"/>
      <c r="N264" s="3"/>
      <c r="O264" s="3"/>
      <c r="P264" s="3"/>
      <c r="Q264" s="3"/>
      <c r="R264" s="3"/>
      <c r="S264" s="3"/>
      <c r="T264" s="3"/>
      <c r="U264" s="3"/>
      <c r="V264" s="3"/>
      <c r="W264" s="3"/>
      <c r="X264" s="3"/>
      <c r="Y264" s="3"/>
      <c r="Z264" s="3"/>
    </row>
    <row r="265" ht="15.0" customHeight="1">
      <c r="A265" s="3"/>
      <c r="B265" s="3"/>
      <c r="C265" s="3"/>
      <c r="D265" s="3"/>
      <c r="E265" s="3"/>
      <c r="F265" s="3"/>
      <c r="G265" s="3"/>
      <c r="H265" s="3"/>
      <c r="I265" s="3"/>
      <c r="J265" s="3"/>
      <c r="K265" s="3"/>
      <c r="L265" s="3"/>
      <c r="M265" s="3"/>
      <c r="N265" s="3"/>
      <c r="O265" s="3"/>
      <c r="P265" s="3"/>
      <c r="Q265" s="3"/>
      <c r="R265" s="3"/>
      <c r="S265" s="3"/>
      <c r="T265" s="3"/>
      <c r="U265" s="3"/>
      <c r="V265" s="3"/>
      <c r="W265" s="3"/>
      <c r="X265" s="3"/>
      <c r="Y265" s="3"/>
      <c r="Z265" s="3"/>
    </row>
    <row r="266" ht="14.25" customHeight="1">
      <c r="A266" s="3"/>
      <c r="B266" s="3"/>
      <c r="C266" s="3"/>
      <c r="D266" s="3"/>
      <c r="E266" s="3"/>
      <c r="F266" s="3"/>
      <c r="G266" s="3"/>
      <c r="H266" s="3"/>
      <c r="I266" s="3"/>
      <c r="J266" s="3"/>
      <c r="K266" s="3"/>
      <c r="L266" s="3"/>
      <c r="M266" s="3"/>
      <c r="N266" s="3"/>
      <c r="O266" s="3"/>
      <c r="P266" s="3"/>
      <c r="Q266" s="3"/>
      <c r="R266" s="3"/>
      <c r="S266" s="3"/>
      <c r="T266" s="3"/>
      <c r="U266" s="3"/>
      <c r="V266" s="3"/>
      <c r="W266" s="3"/>
      <c r="X266" s="3"/>
      <c r="Y266" s="3"/>
      <c r="Z266" s="3"/>
    </row>
    <row r="267" ht="14.25" customHeight="1">
      <c r="A267" s="3"/>
      <c r="B267" s="3"/>
      <c r="C267" s="3"/>
      <c r="D267" s="3"/>
      <c r="E267" s="3"/>
      <c r="F267" s="3"/>
      <c r="G267" s="3"/>
      <c r="H267" s="3"/>
      <c r="I267" s="3"/>
      <c r="J267" s="3"/>
      <c r="K267" s="3"/>
      <c r="L267" s="3"/>
      <c r="M267" s="3"/>
      <c r="N267" s="3"/>
      <c r="O267" s="3"/>
      <c r="P267" s="3"/>
      <c r="Q267" s="3"/>
      <c r="R267" s="3"/>
      <c r="S267" s="3"/>
      <c r="T267" s="3"/>
      <c r="U267" s="3"/>
      <c r="V267" s="3"/>
      <c r="W267" s="3"/>
      <c r="X267" s="3"/>
      <c r="Y267" s="3"/>
      <c r="Z267" s="3"/>
    </row>
    <row r="268" ht="14.25" customHeight="1">
      <c r="A268" s="3"/>
      <c r="B268" s="3"/>
      <c r="C268" s="3"/>
      <c r="D268" s="3"/>
      <c r="E268" s="3"/>
      <c r="F268" s="3"/>
      <c r="G268" s="3"/>
      <c r="H268" s="3"/>
      <c r="I268" s="3"/>
      <c r="J268" s="3"/>
      <c r="K268" s="3"/>
      <c r="L268" s="3"/>
      <c r="M268" s="3"/>
      <c r="N268" s="3"/>
      <c r="O268" s="3"/>
      <c r="P268" s="3"/>
      <c r="Q268" s="3"/>
      <c r="R268" s="3"/>
      <c r="S268" s="3"/>
      <c r="T268" s="3"/>
      <c r="U268" s="3"/>
      <c r="V268" s="3"/>
      <c r="W268" s="3"/>
      <c r="X268" s="3"/>
      <c r="Y268" s="3"/>
      <c r="Z268" s="3"/>
    </row>
    <row r="269" ht="14.25" customHeight="1">
      <c r="A269" s="3"/>
      <c r="B269" s="3"/>
      <c r="C269" s="3"/>
      <c r="D269" s="3"/>
      <c r="E269" s="3"/>
      <c r="F269" s="3"/>
      <c r="G269" s="3"/>
      <c r="H269" s="3"/>
      <c r="I269" s="3"/>
      <c r="J269" s="3"/>
      <c r="K269" s="3"/>
      <c r="L269" s="3"/>
      <c r="M269" s="3"/>
      <c r="N269" s="3"/>
      <c r="O269" s="3"/>
      <c r="P269" s="3"/>
      <c r="Q269" s="3"/>
      <c r="R269" s="3"/>
      <c r="S269" s="3"/>
      <c r="T269" s="3"/>
      <c r="U269" s="3"/>
      <c r="V269" s="3"/>
      <c r="W269" s="3"/>
      <c r="X269" s="3"/>
      <c r="Y269" s="3"/>
      <c r="Z269" s="3"/>
    </row>
    <row r="270" ht="14.25" customHeight="1">
      <c r="A270" s="3"/>
      <c r="B270" s="3"/>
      <c r="C270" s="3"/>
      <c r="D270" s="3"/>
      <c r="E270" s="3"/>
      <c r="F270" s="3"/>
      <c r="G270" s="3"/>
      <c r="H270" s="3"/>
      <c r="I270" s="3"/>
      <c r="J270" s="3"/>
      <c r="K270" s="3"/>
      <c r="L270" s="3"/>
      <c r="M270" s="3"/>
      <c r="N270" s="3"/>
      <c r="O270" s="3"/>
      <c r="P270" s="3"/>
      <c r="Q270" s="3"/>
      <c r="R270" s="3"/>
      <c r="S270" s="3"/>
      <c r="T270" s="3"/>
      <c r="U270" s="3"/>
      <c r="V270" s="3"/>
      <c r="W270" s="3"/>
      <c r="X270" s="3"/>
      <c r="Y270" s="3"/>
      <c r="Z270" s="3"/>
    </row>
    <row r="271" ht="15.0" customHeight="1">
      <c r="A271" s="3"/>
      <c r="B271" s="3"/>
      <c r="C271" s="3"/>
      <c r="D271" s="3"/>
      <c r="E271" s="3"/>
      <c r="F271" s="3"/>
      <c r="G271" s="3"/>
      <c r="H271" s="3"/>
      <c r="I271" s="3"/>
      <c r="J271" s="3"/>
      <c r="K271" s="3"/>
      <c r="L271" s="3"/>
      <c r="M271" s="3"/>
      <c r="N271" s="3"/>
      <c r="O271" s="3"/>
      <c r="P271" s="3"/>
      <c r="Q271" s="3"/>
      <c r="R271" s="3"/>
      <c r="S271" s="3"/>
      <c r="T271" s="3"/>
      <c r="U271" s="3"/>
      <c r="V271" s="3"/>
      <c r="W271" s="3"/>
      <c r="X271" s="3"/>
      <c r="Y271" s="3"/>
      <c r="Z271" s="3"/>
    </row>
    <row r="272" ht="14.25" customHeight="1">
      <c r="A272" s="3"/>
      <c r="B272" s="3"/>
      <c r="C272" s="3"/>
      <c r="D272" s="3"/>
      <c r="E272" s="3"/>
      <c r="F272" s="3"/>
      <c r="G272" s="3"/>
      <c r="H272" s="3"/>
      <c r="I272" s="3"/>
      <c r="J272" s="3"/>
      <c r="K272" s="3"/>
      <c r="L272" s="3"/>
      <c r="M272" s="3"/>
      <c r="N272" s="3"/>
      <c r="O272" s="3"/>
      <c r="P272" s="3"/>
      <c r="Q272" s="3"/>
      <c r="R272" s="3"/>
      <c r="S272" s="3"/>
      <c r="T272" s="3"/>
      <c r="U272" s="3"/>
      <c r="V272" s="3"/>
      <c r="W272" s="3"/>
      <c r="X272" s="3"/>
      <c r="Y272" s="3"/>
      <c r="Z272" s="3"/>
    </row>
    <row r="273" ht="14.25" customHeight="1">
      <c r="A273" s="3"/>
      <c r="B273" s="3"/>
      <c r="C273" s="3"/>
      <c r="D273" s="3"/>
      <c r="E273" s="3"/>
      <c r="F273" s="3"/>
      <c r="G273" s="3"/>
      <c r="H273" s="3"/>
      <c r="I273" s="3"/>
      <c r="J273" s="3"/>
      <c r="K273" s="3"/>
      <c r="L273" s="3"/>
      <c r="M273" s="3"/>
      <c r="N273" s="3"/>
      <c r="O273" s="3"/>
      <c r="P273" s="3"/>
      <c r="Q273" s="3"/>
      <c r="R273" s="3"/>
      <c r="S273" s="3"/>
      <c r="T273" s="3"/>
      <c r="U273" s="3"/>
      <c r="V273" s="3"/>
      <c r="W273" s="3"/>
      <c r="X273" s="3"/>
      <c r="Y273" s="3"/>
      <c r="Z273" s="3"/>
    </row>
    <row r="274" ht="14.25" customHeight="1">
      <c r="A274" s="3"/>
      <c r="B274" s="3"/>
      <c r="C274" s="3"/>
      <c r="D274" s="3"/>
      <c r="E274" s="3"/>
      <c r="F274" s="3"/>
      <c r="G274" s="3"/>
      <c r="H274" s="3"/>
      <c r="I274" s="3"/>
      <c r="J274" s="3"/>
      <c r="K274" s="3"/>
      <c r="L274" s="3"/>
      <c r="M274" s="3"/>
      <c r="N274" s="3"/>
      <c r="O274" s="3"/>
      <c r="P274" s="3"/>
      <c r="Q274" s="3"/>
      <c r="R274" s="3"/>
      <c r="S274" s="3"/>
      <c r="T274" s="3"/>
      <c r="U274" s="3"/>
      <c r="V274" s="3"/>
      <c r="W274" s="3"/>
      <c r="X274" s="3"/>
      <c r="Y274" s="3"/>
      <c r="Z274" s="3"/>
    </row>
    <row r="275" ht="14.25" customHeight="1">
      <c r="A275" s="3"/>
      <c r="B275" s="3"/>
      <c r="C275" s="3"/>
      <c r="D275" s="3"/>
      <c r="E275" s="3"/>
      <c r="F275" s="3"/>
      <c r="G275" s="3"/>
      <c r="H275" s="3"/>
      <c r="I275" s="3"/>
      <c r="J275" s="3"/>
      <c r="K275" s="3"/>
      <c r="L275" s="3"/>
      <c r="M275" s="3"/>
      <c r="N275" s="3"/>
      <c r="O275" s="3"/>
      <c r="P275" s="3"/>
      <c r="Q275" s="3"/>
      <c r="R275" s="3"/>
      <c r="S275" s="3"/>
      <c r="T275" s="3"/>
      <c r="U275" s="3"/>
      <c r="V275" s="3"/>
      <c r="W275" s="3"/>
      <c r="X275" s="3"/>
      <c r="Y275" s="3"/>
      <c r="Z275" s="3"/>
    </row>
    <row r="276" ht="14.25" customHeight="1">
      <c r="A276" s="3"/>
      <c r="B276" s="3"/>
      <c r="C276" s="3"/>
      <c r="D276" s="3"/>
      <c r="E276" s="3"/>
      <c r="F276" s="3"/>
      <c r="G276" s="3"/>
      <c r="H276" s="3"/>
      <c r="I276" s="3"/>
      <c r="J276" s="3"/>
      <c r="K276" s="3"/>
      <c r="L276" s="3"/>
      <c r="M276" s="3"/>
      <c r="N276" s="3"/>
      <c r="O276" s="3"/>
      <c r="P276" s="3"/>
      <c r="Q276" s="3"/>
      <c r="R276" s="3"/>
      <c r="S276" s="3"/>
      <c r="T276" s="3"/>
      <c r="U276" s="3"/>
      <c r="V276" s="3"/>
      <c r="W276" s="3"/>
      <c r="X276" s="3"/>
      <c r="Y276" s="3"/>
      <c r="Z276" s="3"/>
    </row>
    <row r="277" ht="15.0" customHeight="1">
      <c r="A277" s="3"/>
      <c r="B277" s="3"/>
      <c r="C277" s="3"/>
      <c r="D277" s="3"/>
      <c r="E277" s="3"/>
      <c r="F277" s="3"/>
      <c r="G277" s="3"/>
      <c r="H277" s="3"/>
      <c r="I277" s="3"/>
      <c r="J277" s="3"/>
      <c r="K277" s="3"/>
      <c r="L277" s="3"/>
      <c r="M277" s="3"/>
      <c r="N277" s="3"/>
      <c r="O277" s="3"/>
      <c r="P277" s="3"/>
      <c r="Q277" s="3"/>
      <c r="R277" s="3"/>
      <c r="S277" s="3"/>
      <c r="T277" s="3"/>
      <c r="U277" s="3"/>
      <c r="V277" s="3"/>
      <c r="W277" s="3"/>
      <c r="X277" s="3"/>
      <c r="Y277" s="3"/>
      <c r="Z277" s="3"/>
    </row>
    <row r="278" ht="14.25" customHeight="1">
      <c r="A278" s="3"/>
      <c r="B278" s="3"/>
      <c r="C278" s="3"/>
      <c r="D278" s="3"/>
      <c r="E278" s="3"/>
      <c r="F278" s="3"/>
      <c r="G278" s="3"/>
      <c r="H278" s="3"/>
      <c r="I278" s="3"/>
      <c r="J278" s="3"/>
      <c r="K278" s="3"/>
      <c r="L278" s="3"/>
      <c r="M278" s="3"/>
      <c r="N278" s="3"/>
      <c r="O278" s="3"/>
      <c r="P278" s="3"/>
      <c r="Q278" s="3"/>
      <c r="R278" s="3"/>
      <c r="S278" s="3"/>
      <c r="T278" s="3"/>
      <c r="U278" s="3"/>
      <c r="V278" s="3"/>
      <c r="W278" s="3"/>
      <c r="X278" s="3"/>
      <c r="Y278" s="3"/>
      <c r="Z278" s="3"/>
    </row>
    <row r="279" ht="14.25" customHeight="1">
      <c r="A279" s="3"/>
      <c r="B279" s="3"/>
      <c r="C279" s="3"/>
      <c r="D279" s="3"/>
      <c r="E279" s="3"/>
      <c r="F279" s="3"/>
      <c r="G279" s="3"/>
      <c r="H279" s="3"/>
      <c r="I279" s="3"/>
      <c r="J279" s="3"/>
      <c r="K279" s="3"/>
      <c r="L279" s="3"/>
      <c r="M279" s="3"/>
      <c r="N279" s="3"/>
      <c r="O279" s="3"/>
      <c r="P279" s="3"/>
      <c r="Q279" s="3"/>
      <c r="R279" s="3"/>
      <c r="S279" s="3"/>
      <c r="T279" s="3"/>
      <c r="U279" s="3"/>
      <c r="V279" s="3"/>
      <c r="W279" s="3"/>
      <c r="X279" s="3"/>
      <c r="Y279" s="3"/>
      <c r="Z279" s="3"/>
    </row>
    <row r="280" ht="14.25" customHeight="1">
      <c r="A280" s="3"/>
      <c r="B280" s="3"/>
      <c r="C280" s="3"/>
      <c r="D280" s="3"/>
      <c r="E280" s="3"/>
      <c r="F280" s="3"/>
      <c r="G280" s="3"/>
      <c r="H280" s="3"/>
      <c r="I280" s="3"/>
      <c r="J280" s="3"/>
      <c r="K280" s="3"/>
      <c r="L280" s="3"/>
      <c r="M280" s="3"/>
      <c r="N280" s="3"/>
      <c r="O280" s="3"/>
      <c r="P280" s="3"/>
      <c r="Q280" s="3"/>
      <c r="R280" s="3"/>
      <c r="S280" s="3"/>
      <c r="T280" s="3"/>
      <c r="U280" s="3"/>
      <c r="V280" s="3"/>
      <c r="W280" s="3"/>
      <c r="X280" s="3"/>
      <c r="Y280" s="3"/>
      <c r="Z280" s="3"/>
    </row>
    <row r="281" ht="14.25" customHeight="1">
      <c r="A281" s="3"/>
      <c r="B281" s="3"/>
      <c r="C281" s="3"/>
      <c r="D281" s="3"/>
      <c r="E281" s="3"/>
      <c r="F281" s="3"/>
      <c r="G281" s="3"/>
      <c r="H281" s="3"/>
      <c r="I281" s="3"/>
      <c r="J281" s="3"/>
      <c r="K281" s="3"/>
      <c r="L281" s="3"/>
      <c r="M281" s="3"/>
      <c r="N281" s="3"/>
      <c r="O281" s="3"/>
      <c r="P281" s="3"/>
      <c r="Q281" s="3"/>
      <c r="R281" s="3"/>
      <c r="S281" s="3"/>
      <c r="T281" s="3"/>
      <c r="U281" s="3"/>
      <c r="V281" s="3"/>
      <c r="W281" s="3"/>
      <c r="X281" s="3"/>
      <c r="Y281" s="3"/>
      <c r="Z281" s="3"/>
    </row>
    <row r="282" ht="14.25" customHeight="1">
      <c r="A282" s="3"/>
      <c r="B282" s="3"/>
      <c r="C282" s="3"/>
      <c r="D282" s="3"/>
      <c r="E282" s="3"/>
      <c r="F282" s="3"/>
      <c r="G282" s="3"/>
      <c r="H282" s="3"/>
      <c r="I282" s="3"/>
      <c r="J282" s="3"/>
      <c r="K282" s="3"/>
      <c r="L282" s="3"/>
      <c r="M282" s="3"/>
      <c r="N282" s="3"/>
      <c r="O282" s="3"/>
      <c r="P282" s="3"/>
      <c r="Q282" s="3"/>
      <c r="R282" s="3"/>
      <c r="S282" s="3"/>
      <c r="T282" s="3"/>
      <c r="U282" s="3"/>
      <c r="V282" s="3"/>
      <c r="W282" s="3"/>
      <c r="X282" s="3"/>
      <c r="Y282" s="3"/>
      <c r="Z282" s="3"/>
    </row>
    <row r="283" ht="15.0" customHeight="1">
      <c r="A283" s="3"/>
      <c r="B283" s="3"/>
      <c r="C283" s="3"/>
      <c r="D283" s="3"/>
      <c r="E283" s="3"/>
      <c r="F283" s="3"/>
      <c r="G283" s="3"/>
      <c r="H283" s="3"/>
      <c r="I283" s="3"/>
      <c r="J283" s="3"/>
      <c r="K283" s="3"/>
      <c r="L283" s="3"/>
      <c r="M283" s="3"/>
      <c r="N283" s="3"/>
      <c r="O283" s="3"/>
      <c r="P283" s="3"/>
      <c r="Q283" s="3"/>
      <c r="R283" s="3"/>
      <c r="S283" s="3"/>
      <c r="T283" s="3"/>
      <c r="U283" s="3"/>
      <c r="V283" s="3"/>
      <c r="W283" s="3"/>
      <c r="X283" s="3"/>
      <c r="Y283" s="3"/>
      <c r="Z283" s="3"/>
    </row>
    <row r="284" ht="14.25" customHeight="1">
      <c r="A284" s="3"/>
      <c r="B284" s="3"/>
      <c r="C284" s="3"/>
      <c r="D284" s="3"/>
      <c r="E284" s="3"/>
      <c r="F284" s="3"/>
      <c r="G284" s="3"/>
      <c r="H284" s="3"/>
      <c r="I284" s="3"/>
      <c r="J284" s="3"/>
      <c r="K284" s="3"/>
      <c r="L284" s="3"/>
      <c r="M284" s="3"/>
      <c r="N284" s="3"/>
      <c r="O284" s="3"/>
      <c r="P284" s="3"/>
      <c r="Q284" s="3"/>
      <c r="R284" s="3"/>
      <c r="S284" s="3"/>
      <c r="T284" s="3"/>
      <c r="U284" s="3"/>
      <c r="V284" s="3"/>
      <c r="W284" s="3"/>
      <c r="X284" s="3"/>
      <c r="Y284" s="3"/>
      <c r="Z284" s="3"/>
    </row>
    <row r="285" ht="14.25" customHeight="1">
      <c r="A285" s="3"/>
      <c r="B285" s="3"/>
      <c r="C285" s="3"/>
      <c r="D285" s="3"/>
      <c r="E285" s="3"/>
      <c r="F285" s="3"/>
      <c r="G285" s="3"/>
      <c r="H285" s="3"/>
      <c r="I285" s="3"/>
      <c r="J285" s="3"/>
      <c r="K285" s="3"/>
      <c r="L285" s="3"/>
      <c r="M285" s="3"/>
      <c r="N285" s="3"/>
      <c r="O285" s="3"/>
      <c r="P285" s="3"/>
      <c r="Q285" s="3"/>
      <c r="R285" s="3"/>
      <c r="S285" s="3"/>
      <c r="T285" s="3"/>
      <c r="U285" s="3"/>
      <c r="V285" s="3"/>
      <c r="W285" s="3"/>
      <c r="X285" s="3"/>
      <c r="Y285" s="3"/>
      <c r="Z285" s="3"/>
    </row>
    <row r="286" ht="14.25" customHeight="1">
      <c r="A286" s="3"/>
      <c r="B286" s="3"/>
      <c r="C286" s="3"/>
      <c r="D286" s="3"/>
      <c r="E286" s="3"/>
      <c r="F286" s="3"/>
      <c r="G286" s="3"/>
      <c r="H286" s="3"/>
      <c r="I286" s="3"/>
      <c r="J286" s="3"/>
      <c r="K286" s="3"/>
      <c r="L286" s="3"/>
      <c r="M286" s="3"/>
      <c r="N286" s="3"/>
      <c r="O286" s="3"/>
      <c r="P286" s="3"/>
      <c r="Q286" s="3"/>
      <c r="R286" s="3"/>
      <c r="S286" s="3"/>
      <c r="T286" s="3"/>
      <c r="U286" s="3"/>
      <c r="V286" s="3"/>
      <c r="W286" s="3"/>
      <c r="X286" s="3"/>
      <c r="Y286" s="3"/>
      <c r="Z286" s="3"/>
    </row>
    <row r="287" ht="14.25" customHeight="1">
      <c r="A287" s="3"/>
      <c r="B287" s="3"/>
      <c r="C287" s="3"/>
      <c r="D287" s="3"/>
      <c r="E287" s="3"/>
      <c r="F287" s="3"/>
      <c r="G287" s="3"/>
      <c r="H287" s="3"/>
      <c r="I287" s="3"/>
      <c r="J287" s="3"/>
      <c r="K287" s="3"/>
      <c r="L287" s="3"/>
      <c r="M287" s="3"/>
      <c r="N287" s="3"/>
      <c r="O287" s="3"/>
      <c r="P287" s="3"/>
      <c r="Q287" s="3"/>
      <c r="R287" s="3"/>
      <c r="S287" s="3"/>
      <c r="T287" s="3"/>
      <c r="U287" s="3"/>
      <c r="V287" s="3"/>
      <c r="W287" s="3"/>
      <c r="X287" s="3"/>
      <c r="Y287" s="3"/>
      <c r="Z287" s="3"/>
    </row>
    <row r="288" ht="14.25" customHeight="1">
      <c r="A288" s="3"/>
      <c r="B288" s="3"/>
      <c r="C288" s="3"/>
      <c r="D288" s="3"/>
      <c r="E288" s="3"/>
      <c r="F288" s="3"/>
      <c r="G288" s="3"/>
      <c r="H288" s="3"/>
      <c r="I288" s="3"/>
      <c r="J288" s="3"/>
      <c r="K288" s="3"/>
      <c r="L288" s="3"/>
      <c r="M288" s="3"/>
      <c r="N288" s="3"/>
      <c r="O288" s="3"/>
      <c r="P288" s="3"/>
      <c r="Q288" s="3"/>
      <c r="R288" s="3"/>
      <c r="S288" s="3"/>
      <c r="T288" s="3"/>
      <c r="U288" s="3"/>
      <c r="V288" s="3"/>
      <c r="W288" s="3"/>
      <c r="X288" s="3"/>
      <c r="Y288" s="3"/>
      <c r="Z288" s="3"/>
    </row>
    <row r="289" ht="15.0" customHeight="1">
      <c r="A289" s="3"/>
      <c r="B289" s="3"/>
      <c r="C289" s="3"/>
      <c r="D289" s="3"/>
      <c r="E289" s="3"/>
      <c r="F289" s="3"/>
      <c r="G289" s="3"/>
      <c r="H289" s="3"/>
      <c r="I289" s="3"/>
      <c r="J289" s="3"/>
      <c r="K289" s="3"/>
      <c r="L289" s="3"/>
      <c r="M289" s="3"/>
      <c r="N289" s="3"/>
      <c r="O289" s="3"/>
      <c r="P289" s="3"/>
      <c r="Q289" s="3"/>
      <c r="R289" s="3"/>
      <c r="S289" s="3"/>
      <c r="T289" s="3"/>
      <c r="U289" s="3"/>
      <c r="V289" s="3"/>
      <c r="W289" s="3"/>
      <c r="X289" s="3"/>
      <c r="Y289" s="3"/>
      <c r="Z289" s="3"/>
    </row>
    <row r="290" ht="14.25" customHeight="1">
      <c r="A290" s="3"/>
      <c r="B290" s="3"/>
      <c r="C290" s="3"/>
      <c r="D290" s="3"/>
      <c r="E290" s="3"/>
      <c r="F290" s="3"/>
      <c r="G290" s="3"/>
      <c r="H290" s="3"/>
      <c r="I290" s="3"/>
      <c r="J290" s="3"/>
      <c r="K290" s="3"/>
      <c r="L290" s="3"/>
      <c r="M290" s="3"/>
      <c r="N290" s="3"/>
      <c r="O290" s="3"/>
      <c r="P290" s="3"/>
      <c r="Q290" s="3"/>
      <c r="R290" s="3"/>
      <c r="S290" s="3"/>
      <c r="T290" s="3"/>
      <c r="U290" s="3"/>
      <c r="V290" s="3"/>
      <c r="W290" s="3"/>
      <c r="X290" s="3"/>
      <c r="Y290" s="3"/>
      <c r="Z290" s="3"/>
    </row>
    <row r="291" ht="14.25" customHeight="1">
      <c r="A291" s="3"/>
      <c r="B291" s="3"/>
      <c r="C291" s="3"/>
      <c r="D291" s="3"/>
      <c r="E291" s="3"/>
      <c r="F291" s="3"/>
      <c r="G291" s="3"/>
      <c r="H291" s="3"/>
      <c r="I291" s="3"/>
      <c r="J291" s="3"/>
      <c r="K291" s="3"/>
      <c r="L291" s="3"/>
      <c r="M291" s="3"/>
      <c r="N291" s="3"/>
      <c r="O291" s="3"/>
      <c r="P291" s="3"/>
      <c r="Q291" s="3"/>
      <c r="R291" s="3"/>
      <c r="S291" s="3"/>
      <c r="T291" s="3"/>
      <c r="U291" s="3"/>
      <c r="V291" s="3"/>
      <c r="W291" s="3"/>
      <c r="X291" s="3"/>
      <c r="Y291" s="3"/>
      <c r="Z291" s="3"/>
    </row>
    <row r="292" ht="14.25" customHeight="1">
      <c r="A292" s="3"/>
      <c r="B292" s="3"/>
      <c r="C292" s="3"/>
      <c r="D292" s="3"/>
      <c r="E292" s="3"/>
      <c r="F292" s="3"/>
      <c r="G292" s="3"/>
      <c r="H292" s="3"/>
      <c r="I292" s="3"/>
      <c r="J292" s="3"/>
      <c r="K292" s="3"/>
      <c r="L292" s="3"/>
      <c r="M292" s="3"/>
      <c r="N292" s="3"/>
      <c r="O292" s="3"/>
      <c r="P292" s="3"/>
      <c r="Q292" s="3"/>
      <c r="R292" s="3"/>
      <c r="S292" s="3"/>
      <c r="T292" s="3"/>
      <c r="U292" s="3"/>
      <c r="V292" s="3"/>
      <c r="W292" s="3"/>
      <c r="X292" s="3"/>
      <c r="Y292" s="3"/>
      <c r="Z292" s="3"/>
    </row>
    <row r="293" ht="14.25" customHeight="1">
      <c r="A293" s="3"/>
      <c r="B293" s="3"/>
      <c r="C293" s="3"/>
      <c r="D293" s="3"/>
      <c r="E293" s="3"/>
      <c r="F293" s="3"/>
      <c r="G293" s="3"/>
      <c r="H293" s="3"/>
      <c r="I293" s="3"/>
      <c r="J293" s="3"/>
      <c r="K293" s="3"/>
      <c r="L293" s="3"/>
      <c r="M293" s="3"/>
      <c r="N293" s="3"/>
      <c r="O293" s="3"/>
      <c r="P293" s="3"/>
      <c r="Q293" s="3"/>
      <c r="R293" s="3"/>
      <c r="S293" s="3"/>
      <c r="T293" s="3"/>
      <c r="U293" s="3"/>
      <c r="V293" s="3"/>
      <c r="W293" s="3"/>
      <c r="X293" s="3"/>
      <c r="Y293" s="3"/>
      <c r="Z293" s="3"/>
    </row>
    <row r="294" ht="14.25" customHeight="1">
      <c r="A294" s="3"/>
      <c r="B294" s="3"/>
      <c r="C294" s="3"/>
      <c r="D294" s="3"/>
      <c r="E294" s="3"/>
      <c r="F294" s="3"/>
      <c r="G294" s="3"/>
      <c r="H294" s="3"/>
      <c r="I294" s="3"/>
      <c r="J294" s="3"/>
      <c r="K294" s="3"/>
      <c r="L294" s="3"/>
      <c r="M294" s="3"/>
      <c r="N294" s="3"/>
      <c r="O294" s="3"/>
      <c r="P294" s="3"/>
      <c r="Q294" s="3"/>
      <c r="R294" s="3"/>
      <c r="S294" s="3"/>
      <c r="T294" s="3"/>
      <c r="U294" s="3"/>
      <c r="V294" s="3"/>
      <c r="W294" s="3"/>
      <c r="X294" s="3"/>
      <c r="Y294" s="3"/>
      <c r="Z294" s="3"/>
    </row>
    <row r="295" ht="14.25" customHeight="1">
      <c r="A295" s="3"/>
      <c r="B295" s="3"/>
      <c r="C295" s="3"/>
      <c r="D295" s="3"/>
      <c r="E295" s="3"/>
      <c r="F295" s="3"/>
      <c r="G295" s="3"/>
      <c r="H295" s="3"/>
      <c r="I295" s="3"/>
      <c r="J295" s="3"/>
      <c r="K295" s="3"/>
      <c r="L295" s="3"/>
      <c r="M295" s="3"/>
      <c r="N295" s="3"/>
      <c r="O295" s="3"/>
      <c r="P295" s="3"/>
      <c r="Q295" s="3"/>
      <c r="R295" s="3"/>
      <c r="S295" s="3"/>
      <c r="T295" s="3"/>
      <c r="U295" s="3"/>
      <c r="V295" s="3"/>
      <c r="W295" s="3"/>
      <c r="X295" s="3"/>
      <c r="Y295" s="3"/>
      <c r="Z295" s="3"/>
    </row>
    <row r="296" ht="14.25" customHeight="1">
      <c r="A296" s="3"/>
      <c r="B296" s="3"/>
      <c r="C296" s="3"/>
      <c r="D296" s="3"/>
      <c r="E296" s="3"/>
      <c r="F296" s="3"/>
      <c r="G296" s="3"/>
      <c r="H296" s="3"/>
      <c r="I296" s="3"/>
      <c r="J296" s="3"/>
      <c r="K296" s="3"/>
      <c r="L296" s="3"/>
      <c r="M296" s="3"/>
      <c r="N296" s="3"/>
      <c r="O296" s="3"/>
      <c r="P296" s="3"/>
      <c r="Q296" s="3"/>
      <c r="R296" s="3"/>
      <c r="S296" s="3"/>
      <c r="T296" s="3"/>
      <c r="U296" s="3"/>
      <c r="V296" s="3"/>
      <c r="W296" s="3"/>
      <c r="X296" s="3"/>
      <c r="Y296" s="3"/>
      <c r="Z296" s="3"/>
    </row>
    <row r="297" ht="14.25" customHeight="1">
      <c r="A297" s="3"/>
      <c r="B297" s="3"/>
      <c r="C297" s="3"/>
      <c r="D297" s="3"/>
      <c r="E297" s="3"/>
      <c r="F297" s="3"/>
      <c r="G297" s="3"/>
      <c r="H297" s="3"/>
      <c r="I297" s="3"/>
      <c r="J297" s="3"/>
      <c r="K297" s="3"/>
      <c r="L297" s="3"/>
      <c r="M297" s="3"/>
      <c r="N297" s="3"/>
      <c r="O297" s="3"/>
      <c r="P297" s="3"/>
      <c r="Q297" s="3"/>
      <c r="R297" s="3"/>
      <c r="S297" s="3"/>
      <c r="T297" s="3"/>
      <c r="U297" s="3"/>
      <c r="V297" s="3"/>
      <c r="W297" s="3"/>
      <c r="X297" s="3"/>
      <c r="Y297" s="3"/>
      <c r="Z297" s="3"/>
    </row>
    <row r="298" ht="14.25" customHeight="1">
      <c r="A298" s="3"/>
      <c r="B298" s="3"/>
      <c r="C298" s="3"/>
      <c r="D298" s="3"/>
      <c r="E298" s="3"/>
      <c r="F298" s="3"/>
      <c r="G298" s="3"/>
      <c r="H298" s="3"/>
      <c r="I298" s="3"/>
      <c r="J298" s="3"/>
      <c r="K298" s="3"/>
      <c r="L298" s="3"/>
      <c r="M298" s="3"/>
      <c r="N298" s="3"/>
      <c r="O298" s="3"/>
      <c r="P298" s="3"/>
      <c r="Q298" s="3"/>
      <c r="R298" s="3"/>
      <c r="S298" s="3"/>
      <c r="T298" s="3"/>
      <c r="U298" s="3"/>
      <c r="V298" s="3"/>
      <c r="W298" s="3"/>
      <c r="X298" s="3"/>
      <c r="Y298" s="3"/>
      <c r="Z298" s="3"/>
    </row>
    <row r="299" ht="14.25" customHeight="1">
      <c r="A299" s="3"/>
      <c r="B299" s="3"/>
      <c r="C299" s="3"/>
      <c r="D299" s="3"/>
      <c r="E299" s="3"/>
      <c r="F299" s="3"/>
      <c r="G299" s="3"/>
      <c r="H299" s="3"/>
      <c r="I299" s="3"/>
      <c r="J299" s="3"/>
      <c r="K299" s="3"/>
      <c r="L299" s="3"/>
      <c r="M299" s="3"/>
      <c r="N299" s="3"/>
      <c r="O299" s="3"/>
      <c r="P299" s="3"/>
      <c r="Q299" s="3"/>
      <c r="R299" s="3"/>
      <c r="S299" s="3"/>
      <c r="T299" s="3"/>
      <c r="U299" s="3"/>
      <c r="V299" s="3"/>
      <c r="W299" s="3"/>
      <c r="X299" s="3"/>
      <c r="Y299" s="3"/>
      <c r="Z299" s="3"/>
    </row>
    <row r="300" ht="14.25" customHeight="1">
      <c r="A300" s="3"/>
      <c r="B300" s="3"/>
      <c r="C300" s="3"/>
      <c r="D300" s="3"/>
      <c r="E300" s="3"/>
      <c r="F300" s="3"/>
      <c r="G300" s="3"/>
      <c r="H300" s="3"/>
      <c r="I300" s="3"/>
      <c r="J300" s="3"/>
      <c r="K300" s="3"/>
      <c r="L300" s="3"/>
      <c r="M300" s="3"/>
      <c r="N300" s="3"/>
      <c r="O300" s="3"/>
      <c r="P300" s="3"/>
      <c r="Q300" s="3"/>
      <c r="R300" s="3"/>
      <c r="S300" s="3"/>
      <c r="T300" s="3"/>
      <c r="U300" s="3"/>
      <c r="V300" s="3"/>
      <c r="W300" s="3"/>
      <c r="X300" s="3"/>
      <c r="Y300" s="3"/>
      <c r="Z300" s="3"/>
    </row>
    <row r="301" ht="14.25" customHeight="1">
      <c r="A301" s="3"/>
      <c r="B301" s="3"/>
      <c r="C301" s="3"/>
      <c r="D301" s="3"/>
      <c r="E301" s="3"/>
      <c r="F301" s="3"/>
      <c r="G301" s="3"/>
      <c r="H301" s="3"/>
      <c r="I301" s="3"/>
      <c r="J301" s="3"/>
      <c r="K301" s="3"/>
      <c r="L301" s="3"/>
      <c r="M301" s="3"/>
      <c r="N301" s="3"/>
      <c r="O301" s="3"/>
      <c r="P301" s="3"/>
      <c r="Q301" s="3"/>
      <c r="R301" s="3"/>
      <c r="S301" s="3"/>
      <c r="T301" s="3"/>
      <c r="U301" s="3"/>
      <c r="V301" s="3"/>
      <c r="W301" s="3"/>
      <c r="X301" s="3"/>
      <c r="Y301" s="3"/>
      <c r="Z301" s="3"/>
    </row>
    <row r="302" ht="14.25" customHeight="1">
      <c r="A302" s="3"/>
      <c r="B302" s="3"/>
      <c r="C302" s="3"/>
      <c r="D302" s="3"/>
      <c r="E302" s="3"/>
      <c r="F302" s="3"/>
      <c r="G302" s="3"/>
      <c r="H302" s="3"/>
      <c r="I302" s="3"/>
      <c r="J302" s="3"/>
      <c r="K302" s="3"/>
      <c r="L302" s="3"/>
      <c r="M302" s="3"/>
      <c r="N302" s="3"/>
      <c r="O302" s="3"/>
      <c r="P302" s="3"/>
      <c r="Q302" s="3"/>
      <c r="R302" s="3"/>
      <c r="S302" s="3"/>
      <c r="T302" s="3"/>
      <c r="U302" s="3"/>
      <c r="V302" s="3"/>
      <c r="W302" s="3"/>
      <c r="X302" s="3"/>
      <c r="Y302" s="3"/>
      <c r="Z302" s="3"/>
    </row>
    <row r="303" ht="14.25" customHeight="1">
      <c r="A303" s="3"/>
      <c r="B303" s="3"/>
      <c r="C303" s="3"/>
      <c r="D303" s="3"/>
      <c r="E303" s="3"/>
      <c r="F303" s="3"/>
      <c r="G303" s="3"/>
      <c r="H303" s="3"/>
      <c r="I303" s="3"/>
      <c r="J303" s="3"/>
      <c r="K303" s="3"/>
      <c r="L303" s="3"/>
      <c r="M303" s="3"/>
      <c r="N303" s="3"/>
      <c r="O303" s="3"/>
      <c r="P303" s="3"/>
      <c r="Q303" s="3"/>
      <c r="R303" s="3"/>
      <c r="S303" s="3"/>
      <c r="T303" s="3"/>
      <c r="U303" s="3"/>
      <c r="V303" s="3"/>
      <c r="W303" s="3"/>
      <c r="X303" s="3"/>
      <c r="Y303" s="3"/>
      <c r="Z303" s="3"/>
    </row>
    <row r="304" ht="14.25" customHeight="1">
      <c r="A304" s="3"/>
      <c r="B304" s="3"/>
      <c r="C304" s="3"/>
      <c r="D304" s="3"/>
      <c r="E304" s="3"/>
      <c r="F304" s="3"/>
      <c r="G304" s="3"/>
      <c r="H304" s="3"/>
      <c r="I304" s="3"/>
      <c r="J304" s="3"/>
      <c r="K304" s="3"/>
      <c r="L304" s="3"/>
      <c r="M304" s="3"/>
      <c r="N304" s="3"/>
      <c r="O304" s="3"/>
      <c r="P304" s="3"/>
      <c r="Q304" s="3"/>
      <c r="R304" s="3"/>
      <c r="S304" s="3"/>
      <c r="T304" s="3"/>
      <c r="U304" s="3"/>
      <c r="V304" s="3"/>
      <c r="W304" s="3"/>
      <c r="X304" s="3"/>
      <c r="Y304" s="3"/>
      <c r="Z304" s="3"/>
    </row>
    <row r="305" ht="14.25" customHeight="1">
      <c r="A305" s="3"/>
      <c r="B305" s="3"/>
      <c r="C305" s="3"/>
      <c r="D305" s="3"/>
      <c r="E305" s="3"/>
      <c r="F305" s="3"/>
      <c r="G305" s="3"/>
      <c r="H305" s="3"/>
      <c r="I305" s="3"/>
      <c r="J305" s="3"/>
      <c r="K305" s="3"/>
      <c r="L305" s="3"/>
      <c r="M305" s="3"/>
      <c r="N305" s="3"/>
      <c r="O305" s="3"/>
      <c r="P305" s="3"/>
      <c r="Q305" s="3"/>
      <c r="R305" s="3"/>
      <c r="S305" s="3"/>
      <c r="T305" s="3"/>
      <c r="U305" s="3"/>
      <c r="V305" s="3"/>
      <c r="W305" s="3"/>
      <c r="X305" s="3"/>
      <c r="Y305" s="3"/>
      <c r="Z305" s="3"/>
    </row>
    <row r="306" ht="14.25" customHeight="1">
      <c r="A306" s="3"/>
      <c r="B306" s="3"/>
      <c r="C306" s="3"/>
      <c r="D306" s="3"/>
      <c r="E306" s="3"/>
      <c r="F306" s="3"/>
      <c r="G306" s="3"/>
      <c r="H306" s="3"/>
      <c r="I306" s="3"/>
      <c r="J306" s="3"/>
      <c r="K306" s="3"/>
      <c r="L306" s="3"/>
      <c r="M306" s="3"/>
      <c r="N306" s="3"/>
      <c r="O306" s="3"/>
      <c r="P306" s="3"/>
      <c r="Q306" s="3"/>
      <c r="R306" s="3"/>
      <c r="S306" s="3"/>
      <c r="T306" s="3"/>
      <c r="U306" s="3"/>
      <c r="V306" s="3"/>
      <c r="W306" s="3"/>
      <c r="X306" s="3"/>
      <c r="Y306" s="3"/>
      <c r="Z306" s="3"/>
    </row>
    <row r="307" ht="14.25" customHeight="1">
      <c r="A307" s="3"/>
      <c r="B307" s="3"/>
      <c r="C307" s="3"/>
      <c r="D307" s="3"/>
      <c r="E307" s="3"/>
      <c r="F307" s="3"/>
      <c r="G307" s="3"/>
      <c r="H307" s="3"/>
      <c r="I307" s="3"/>
      <c r="J307" s="3"/>
      <c r="K307" s="3"/>
      <c r="L307" s="3"/>
      <c r="M307" s="3"/>
      <c r="N307" s="3"/>
      <c r="O307" s="3"/>
      <c r="P307" s="3"/>
      <c r="Q307" s="3"/>
      <c r="R307" s="3"/>
      <c r="S307" s="3"/>
      <c r="T307" s="3"/>
      <c r="U307" s="3"/>
      <c r="V307" s="3"/>
      <c r="W307" s="3"/>
      <c r="X307" s="3"/>
      <c r="Y307" s="3"/>
      <c r="Z307" s="3"/>
    </row>
    <row r="308" ht="14.25" customHeight="1">
      <c r="A308" s="3"/>
      <c r="B308" s="3"/>
      <c r="C308" s="3"/>
      <c r="D308" s="3"/>
      <c r="E308" s="3"/>
      <c r="F308" s="3"/>
      <c r="G308" s="3"/>
      <c r="H308" s="3"/>
      <c r="I308" s="3"/>
      <c r="J308" s="3"/>
      <c r="K308" s="3"/>
      <c r="L308" s="3"/>
      <c r="M308" s="3"/>
      <c r="N308" s="3"/>
      <c r="O308" s="3"/>
      <c r="P308" s="3"/>
      <c r="Q308" s="3"/>
      <c r="R308" s="3"/>
      <c r="S308" s="3"/>
      <c r="T308" s="3"/>
      <c r="U308" s="3"/>
      <c r="V308" s="3"/>
      <c r="W308" s="3"/>
      <c r="X308" s="3"/>
      <c r="Y308" s="3"/>
      <c r="Z308" s="3"/>
    </row>
    <row r="309" ht="14.25" customHeight="1">
      <c r="A309" s="3"/>
      <c r="B309" s="3"/>
      <c r="C309" s="3"/>
      <c r="D309" s="3"/>
      <c r="E309" s="3"/>
      <c r="F309" s="3"/>
      <c r="G309" s="3"/>
      <c r="H309" s="3"/>
      <c r="I309" s="3"/>
      <c r="J309" s="3"/>
      <c r="K309" s="3"/>
      <c r="L309" s="3"/>
      <c r="M309" s="3"/>
      <c r="N309" s="3"/>
      <c r="O309" s="3"/>
      <c r="P309" s="3"/>
      <c r="Q309" s="3"/>
      <c r="R309" s="3"/>
      <c r="S309" s="3"/>
      <c r="T309" s="3"/>
      <c r="U309" s="3"/>
      <c r="V309" s="3"/>
      <c r="W309" s="3"/>
      <c r="X309" s="3"/>
      <c r="Y309" s="3"/>
      <c r="Z309" s="3"/>
    </row>
    <row r="310" ht="14.25" customHeight="1">
      <c r="A310" s="3"/>
      <c r="B310" s="3"/>
      <c r="C310" s="3"/>
      <c r="D310" s="3"/>
      <c r="E310" s="3"/>
      <c r="F310" s="3"/>
      <c r="G310" s="3"/>
      <c r="H310" s="3"/>
      <c r="I310" s="3"/>
      <c r="J310" s="3"/>
      <c r="K310" s="3"/>
      <c r="L310" s="3"/>
      <c r="M310" s="3"/>
      <c r="N310" s="3"/>
      <c r="O310" s="3"/>
      <c r="P310" s="3"/>
      <c r="Q310" s="3"/>
      <c r="R310" s="3"/>
      <c r="S310" s="3"/>
      <c r="T310" s="3"/>
      <c r="U310" s="3"/>
      <c r="V310" s="3"/>
      <c r="W310" s="3"/>
      <c r="X310" s="3"/>
      <c r="Y310" s="3"/>
      <c r="Z310" s="3"/>
    </row>
    <row r="311" ht="14.25" customHeight="1">
      <c r="A311" s="3"/>
      <c r="B311" s="3"/>
      <c r="C311" s="3"/>
      <c r="D311" s="3"/>
      <c r="E311" s="3"/>
      <c r="F311" s="3"/>
      <c r="G311" s="3"/>
      <c r="H311" s="3"/>
      <c r="I311" s="3"/>
      <c r="J311" s="3"/>
      <c r="K311" s="3"/>
      <c r="L311" s="3"/>
      <c r="M311" s="3"/>
      <c r="N311" s="3"/>
      <c r="O311" s="3"/>
      <c r="P311" s="3"/>
      <c r="Q311" s="3"/>
      <c r="R311" s="3"/>
      <c r="S311" s="3"/>
      <c r="T311" s="3"/>
      <c r="U311" s="3"/>
      <c r="V311" s="3"/>
      <c r="W311" s="3"/>
      <c r="X311" s="3"/>
      <c r="Y311" s="3"/>
      <c r="Z311" s="3"/>
    </row>
    <row r="312" ht="14.25" customHeight="1">
      <c r="A312" s="3"/>
      <c r="B312" s="3"/>
      <c r="C312" s="3"/>
      <c r="D312" s="3"/>
      <c r="E312" s="3"/>
      <c r="F312" s="3"/>
      <c r="G312" s="3"/>
      <c r="H312" s="3"/>
      <c r="I312" s="3"/>
      <c r="J312" s="3"/>
      <c r="K312" s="3"/>
      <c r="L312" s="3"/>
      <c r="M312" s="3"/>
      <c r="N312" s="3"/>
      <c r="O312" s="3"/>
      <c r="P312" s="3"/>
      <c r="Q312" s="3"/>
      <c r="R312" s="3"/>
      <c r="S312" s="3"/>
      <c r="T312" s="3"/>
      <c r="U312" s="3"/>
      <c r="V312" s="3"/>
      <c r="W312" s="3"/>
      <c r="X312" s="3"/>
      <c r="Y312" s="3"/>
      <c r="Z312" s="3"/>
    </row>
    <row r="313" ht="14.25" customHeight="1">
      <c r="A313" s="3"/>
      <c r="B313" s="3"/>
      <c r="C313" s="3"/>
      <c r="D313" s="3"/>
      <c r="E313" s="3"/>
      <c r="F313" s="3"/>
      <c r="G313" s="3"/>
      <c r="H313" s="3"/>
      <c r="I313" s="3"/>
      <c r="J313" s="3"/>
      <c r="K313" s="3"/>
      <c r="L313" s="3"/>
      <c r="M313" s="3"/>
      <c r="N313" s="3"/>
      <c r="O313" s="3"/>
      <c r="P313" s="3"/>
      <c r="Q313" s="3"/>
      <c r="R313" s="3"/>
      <c r="S313" s="3"/>
      <c r="T313" s="3"/>
      <c r="U313" s="3"/>
      <c r="V313" s="3"/>
      <c r="W313" s="3"/>
      <c r="X313" s="3"/>
      <c r="Y313" s="3"/>
      <c r="Z313" s="3"/>
    </row>
    <row r="314" ht="14.25" customHeight="1">
      <c r="A314" s="3"/>
      <c r="B314" s="3"/>
      <c r="C314" s="3"/>
      <c r="D314" s="3"/>
      <c r="E314" s="3"/>
      <c r="F314" s="3"/>
      <c r="G314" s="3"/>
      <c r="H314" s="3"/>
      <c r="I314" s="3"/>
      <c r="J314" s="3"/>
      <c r="K314" s="3"/>
      <c r="L314" s="3"/>
      <c r="M314" s="3"/>
      <c r="N314" s="3"/>
      <c r="O314" s="3"/>
      <c r="P314" s="3"/>
      <c r="Q314" s="3"/>
      <c r="R314" s="3"/>
      <c r="S314" s="3"/>
      <c r="T314" s="3"/>
      <c r="U314" s="3"/>
      <c r="V314" s="3"/>
      <c r="W314" s="3"/>
      <c r="X314" s="3"/>
      <c r="Y314" s="3"/>
      <c r="Z314" s="3"/>
    </row>
    <row r="315" ht="14.25" customHeight="1">
      <c r="A315" s="3"/>
      <c r="B315" s="3"/>
      <c r="C315" s="3"/>
      <c r="D315" s="3"/>
      <c r="E315" s="3"/>
      <c r="F315" s="3"/>
      <c r="G315" s="3"/>
      <c r="H315" s="3"/>
      <c r="I315" s="3"/>
      <c r="J315" s="3"/>
      <c r="K315" s="3"/>
      <c r="L315" s="3"/>
      <c r="M315" s="3"/>
      <c r="N315" s="3"/>
      <c r="O315" s="3"/>
      <c r="P315" s="3"/>
      <c r="Q315" s="3"/>
      <c r="R315" s="3"/>
      <c r="S315" s="3"/>
      <c r="T315" s="3"/>
      <c r="U315" s="3"/>
      <c r="V315" s="3"/>
      <c r="W315" s="3"/>
      <c r="X315" s="3"/>
      <c r="Y315" s="3"/>
      <c r="Z315" s="3"/>
    </row>
    <row r="316" ht="14.25" customHeight="1">
      <c r="A316" s="3"/>
      <c r="B316" s="3"/>
      <c r="C316" s="3"/>
      <c r="D316" s="3"/>
      <c r="E316" s="3"/>
      <c r="F316" s="3"/>
      <c r="G316" s="3"/>
      <c r="H316" s="3"/>
      <c r="I316" s="3"/>
      <c r="J316" s="3"/>
      <c r="K316" s="3"/>
      <c r="L316" s="3"/>
      <c r="M316" s="3"/>
      <c r="N316" s="3"/>
      <c r="O316" s="3"/>
      <c r="P316" s="3"/>
      <c r="Q316" s="3"/>
      <c r="R316" s="3"/>
      <c r="S316" s="3"/>
      <c r="T316" s="3"/>
      <c r="U316" s="3"/>
      <c r="V316" s="3"/>
      <c r="W316" s="3"/>
      <c r="X316" s="3"/>
      <c r="Y316" s="3"/>
      <c r="Z316" s="3"/>
    </row>
    <row r="317" ht="14.25" customHeight="1">
      <c r="A317" s="3"/>
      <c r="B317" s="3"/>
      <c r="C317" s="3"/>
      <c r="D317" s="3"/>
      <c r="E317" s="3"/>
      <c r="F317" s="3"/>
      <c r="G317" s="3"/>
      <c r="H317" s="3"/>
      <c r="I317" s="3"/>
      <c r="J317" s="3"/>
      <c r="K317" s="3"/>
      <c r="L317" s="3"/>
      <c r="M317" s="3"/>
      <c r="N317" s="3"/>
      <c r="O317" s="3"/>
      <c r="P317" s="3"/>
      <c r="Q317" s="3"/>
      <c r="R317" s="3"/>
      <c r="S317" s="3"/>
      <c r="T317" s="3"/>
      <c r="U317" s="3"/>
      <c r="V317" s="3"/>
      <c r="W317" s="3"/>
      <c r="X317" s="3"/>
      <c r="Y317" s="3"/>
      <c r="Z317" s="3"/>
    </row>
    <row r="318" ht="14.25" customHeight="1">
      <c r="A318" s="3"/>
      <c r="B318" s="3"/>
      <c r="C318" s="3"/>
      <c r="D318" s="3"/>
      <c r="E318" s="3"/>
      <c r="F318" s="3"/>
      <c r="G318" s="3"/>
      <c r="H318" s="3"/>
      <c r="I318" s="3"/>
      <c r="J318" s="3"/>
      <c r="K318" s="3"/>
      <c r="L318" s="3"/>
      <c r="M318" s="3"/>
      <c r="N318" s="3"/>
      <c r="O318" s="3"/>
      <c r="P318" s="3"/>
      <c r="Q318" s="3"/>
      <c r="R318" s="3"/>
      <c r="S318" s="3"/>
      <c r="T318" s="3"/>
      <c r="U318" s="3"/>
      <c r="V318" s="3"/>
      <c r="W318" s="3"/>
      <c r="X318" s="3"/>
      <c r="Y318" s="3"/>
      <c r="Z318" s="3"/>
    </row>
    <row r="319" ht="14.25" customHeight="1">
      <c r="A319" s="3"/>
      <c r="B319" s="3"/>
      <c r="C319" s="3"/>
      <c r="D319" s="3"/>
      <c r="E319" s="3"/>
      <c r="F319" s="3"/>
      <c r="G319" s="3"/>
      <c r="H319" s="3"/>
      <c r="I319" s="3"/>
      <c r="J319" s="3"/>
      <c r="K319" s="3"/>
      <c r="L319" s="3"/>
      <c r="M319" s="3"/>
      <c r="N319" s="3"/>
      <c r="O319" s="3"/>
      <c r="P319" s="3"/>
      <c r="Q319" s="3"/>
      <c r="R319" s="3"/>
      <c r="S319" s="3"/>
      <c r="T319" s="3"/>
      <c r="U319" s="3"/>
      <c r="V319" s="3"/>
      <c r="W319" s="3"/>
      <c r="X319" s="3"/>
      <c r="Y319" s="3"/>
      <c r="Z319" s="3"/>
    </row>
    <row r="320" ht="14.25" customHeight="1">
      <c r="A320" s="3"/>
      <c r="B320" s="3"/>
      <c r="C320" s="3"/>
      <c r="D320" s="3"/>
      <c r="E320" s="3"/>
      <c r="F320" s="3"/>
      <c r="G320" s="3"/>
      <c r="H320" s="3"/>
      <c r="I320" s="3"/>
      <c r="J320" s="3"/>
      <c r="K320" s="3"/>
      <c r="L320" s="3"/>
      <c r="M320" s="3"/>
      <c r="N320" s="3"/>
      <c r="O320" s="3"/>
      <c r="P320" s="3"/>
      <c r="Q320" s="3"/>
      <c r="R320" s="3"/>
      <c r="S320" s="3"/>
      <c r="T320" s="3"/>
      <c r="U320" s="3"/>
      <c r="V320" s="3"/>
      <c r="W320" s="3"/>
      <c r="X320" s="3"/>
      <c r="Y320" s="3"/>
      <c r="Z320" s="3"/>
    </row>
    <row r="321" ht="14.25" customHeight="1">
      <c r="A321" s="3"/>
      <c r="B321" s="3"/>
      <c r="C321" s="3"/>
      <c r="D321" s="3"/>
      <c r="E321" s="3"/>
      <c r="F321" s="3"/>
      <c r="G321" s="3"/>
      <c r="H321" s="3"/>
      <c r="I321" s="3"/>
      <c r="J321" s="3"/>
      <c r="K321" s="3"/>
      <c r="L321" s="3"/>
      <c r="M321" s="3"/>
      <c r="N321" s="3"/>
      <c r="O321" s="3"/>
      <c r="P321" s="3"/>
      <c r="Q321" s="3"/>
      <c r="R321" s="3"/>
      <c r="S321" s="3"/>
      <c r="T321" s="3"/>
      <c r="U321" s="3"/>
      <c r="V321" s="3"/>
      <c r="W321" s="3"/>
      <c r="X321" s="3"/>
      <c r="Y321" s="3"/>
      <c r="Z321" s="3"/>
    </row>
    <row r="322" ht="14.25" customHeight="1">
      <c r="A322" s="3"/>
      <c r="B322" s="3"/>
      <c r="C322" s="3"/>
      <c r="D322" s="3"/>
      <c r="E322" s="3"/>
      <c r="F322" s="3"/>
      <c r="G322" s="3"/>
      <c r="H322" s="3"/>
      <c r="I322" s="3"/>
      <c r="J322" s="3"/>
      <c r="K322" s="3"/>
      <c r="L322" s="3"/>
      <c r="M322" s="3"/>
      <c r="N322" s="3"/>
      <c r="O322" s="3"/>
      <c r="P322" s="3"/>
      <c r="Q322" s="3"/>
      <c r="R322" s="3"/>
      <c r="S322" s="3"/>
      <c r="T322" s="3"/>
      <c r="U322" s="3"/>
      <c r="V322" s="3"/>
      <c r="W322" s="3"/>
      <c r="X322" s="3"/>
      <c r="Y322" s="3"/>
      <c r="Z322" s="3"/>
    </row>
    <row r="323" ht="14.25" customHeight="1">
      <c r="A323" s="3"/>
      <c r="B323" s="3"/>
      <c r="C323" s="3"/>
      <c r="D323" s="3"/>
      <c r="E323" s="3"/>
      <c r="F323" s="3"/>
      <c r="G323" s="3"/>
      <c r="H323" s="3"/>
      <c r="I323" s="3"/>
      <c r="J323" s="3"/>
      <c r="K323" s="3"/>
      <c r="L323" s="3"/>
      <c r="M323" s="3"/>
      <c r="N323" s="3"/>
      <c r="O323" s="3"/>
      <c r="P323" s="3"/>
      <c r="Q323" s="3"/>
      <c r="R323" s="3"/>
      <c r="S323" s="3"/>
      <c r="T323" s="3"/>
      <c r="U323" s="3"/>
      <c r="V323" s="3"/>
      <c r="W323" s="3"/>
      <c r="X323" s="3"/>
      <c r="Y323" s="3"/>
      <c r="Z323" s="3"/>
    </row>
    <row r="324" ht="14.25" customHeight="1">
      <c r="A324" s="3"/>
      <c r="B324" s="3"/>
      <c r="C324" s="3"/>
      <c r="D324" s="3"/>
      <c r="E324" s="3"/>
      <c r="F324" s="3"/>
      <c r="G324" s="3"/>
      <c r="H324" s="3"/>
      <c r="I324" s="3"/>
      <c r="J324" s="3"/>
      <c r="K324" s="3"/>
      <c r="L324" s="3"/>
      <c r="M324" s="3"/>
      <c r="N324" s="3"/>
      <c r="O324" s="3"/>
      <c r="P324" s="3"/>
      <c r="Q324" s="3"/>
      <c r="R324" s="3"/>
      <c r="S324" s="3"/>
      <c r="T324" s="3"/>
      <c r="U324" s="3"/>
      <c r="V324" s="3"/>
      <c r="W324" s="3"/>
      <c r="X324" s="3"/>
      <c r="Y324" s="3"/>
      <c r="Z324" s="3"/>
    </row>
    <row r="325" ht="14.25" customHeight="1">
      <c r="A325" s="3"/>
      <c r="B325" s="3"/>
      <c r="C325" s="3"/>
      <c r="D325" s="3"/>
      <c r="E325" s="3"/>
      <c r="F325" s="3"/>
      <c r="G325" s="3"/>
      <c r="H325" s="3"/>
      <c r="I325" s="3"/>
      <c r="J325" s="3"/>
      <c r="K325" s="3"/>
      <c r="L325" s="3"/>
      <c r="M325" s="3"/>
      <c r="N325" s="3"/>
      <c r="O325" s="3"/>
      <c r="P325" s="3"/>
      <c r="Q325" s="3"/>
      <c r="R325" s="3"/>
      <c r="S325" s="3"/>
      <c r="T325" s="3"/>
      <c r="U325" s="3"/>
      <c r="V325" s="3"/>
      <c r="W325" s="3"/>
      <c r="X325" s="3"/>
      <c r="Y325" s="3"/>
      <c r="Z325" s="3"/>
    </row>
    <row r="326" ht="14.25" customHeight="1">
      <c r="A326" s="3"/>
      <c r="B326" s="3"/>
      <c r="C326" s="3"/>
      <c r="D326" s="3"/>
      <c r="E326" s="3"/>
      <c r="F326" s="3"/>
      <c r="G326" s="3"/>
      <c r="H326" s="3"/>
      <c r="I326" s="3"/>
      <c r="J326" s="3"/>
      <c r="K326" s="3"/>
      <c r="L326" s="3"/>
      <c r="M326" s="3"/>
      <c r="N326" s="3"/>
      <c r="O326" s="3"/>
      <c r="P326" s="3"/>
      <c r="Q326" s="3"/>
      <c r="R326" s="3"/>
      <c r="S326" s="3"/>
      <c r="T326" s="3"/>
      <c r="U326" s="3"/>
      <c r="V326" s="3"/>
      <c r="W326" s="3"/>
      <c r="X326" s="3"/>
      <c r="Y326" s="3"/>
      <c r="Z326" s="3"/>
    </row>
    <row r="327" ht="14.25" customHeight="1">
      <c r="A327" s="3"/>
      <c r="B327" s="3"/>
      <c r="C327" s="3"/>
      <c r="D327" s="3"/>
      <c r="E327" s="3"/>
      <c r="F327" s="3"/>
      <c r="G327" s="3"/>
      <c r="H327" s="3"/>
      <c r="I327" s="3"/>
      <c r="J327" s="3"/>
      <c r="K327" s="3"/>
      <c r="L327" s="3"/>
      <c r="M327" s="3"/>
      <c r="N327" s="3"/>
      <c r="O327" s="3"/>
      <c r="P327" s="3"/>
      <c r="Q327" s="3"/>
      <c r="R327" s="3"/>
      <c r="S327" s="3"/>
      <c r="T327" s="3"/>
      <c r="U327" s="3"/>
      <c r="V327" s="3"/>
      <c r="W327" s="3"/>
      <c r="X327" s="3"/>
      <c r="Y327" s="3"/>
      <c r="Z327" s="3"/>
    </row>
    <row r="328" ht="14.25" customHeight="1">
      <c r="A328" s="3"/>
      <c r="B328" s="3"/>
      <c r="C328" s="3"/>
      <c r="D328" s="3"/>
      <c r="E328" s="3"/>
      <c r="F328" s="3"/>
      <c r="G328" s="3"/>
      <c r="H328" s="3"/>
      <c r="I328" s="3"/>
      <c r="J328" s="3"/>
      <c r="K328" s="3"/>
      <c r="L328" s="3"/>
      <c r="M328" s="3"/>
      <c r="N328" s="3"/>
      <c r="O328" s="3"/>
      <c r="P328" s="3"/>
      <c r="Q328" s="3"/>
      <c r="R328" s="3"/>
      <c r="S328" s="3"/>
      <c r="T328" s="3"/>
      <c r="U328" s="3"/>
      <c r="V328" s="3"/>
      <c r="W328" s="3"/>
      <c r="X328" s="3"/>
      <c r="Y328" s="3"/>
      <c r="Z328" s="3"/>
    </row>
    <row r="329" ht="14.25" customHeight="1">
      <c r="A329" s="3"/>
      <c r="B329" s="3"/>
      <c r="C329" s="3"/>
      <c r="D329" s="3"/>
      <c r="E329" s="3"/>
      <c r="F329" s="3"/>
      <c r="G329" s="3"/>
      <c r="H329" s="3"/>
      <c r="I329" s="3"/>
      <c r="J329" s="3"/>
      <c r="K329" s="3"/>
      <c r="L329" s="3"/>
      <c r="M329" s="3"/>
      <c r="N329" s="3"/>
      <c r="O329" s="3"/>
      <c r="P329" s="3"/>
      <c r="Q329" s="3"/>
      <c r="R329" s="3"/>
      <c r="S329" s="3"/>
      <c r="T329" s="3"/>
      <c r="U329" s="3"/>
      <c r="V329" s="3"/>
      <c r="W329" s="3"/>
      <c r="X329" s="3"/>
      <c r="Y329" s="3"/>
      <c r="Z329" s="3"/>
    </row>
    <row r="330" ht="14.25" customHeight="1">
      <c r="A330" s="3"/>
      <c r="B330" s="3"/>
      <c r="C330" s="3"/>
      <c r="D330" s="3"/>
      <c r="E330" s="3"/>
      <c r="F330" s="3"/>
      <c r="G330" s="3"/>
      <c r="H330" s="3"/>
      <c r="I330" s="3"/>
      <c r="J330" s="3"/>
      <c r="K330" s="3"/>
      <c r="L330" s="3"/>
      <c r="M330" s="3"/>
      <c r="N330" s="3"/>
      <c r="O330" s="3"/>
      <c r="P330" s="3"/>
      <c r="Q330" s="3"/>
      <c r="R330" s="3"/>
      <c r="S330" s="3"/>
      <c r="T330" s="3"/>
      <c r="U330" s="3"/>
      <c r="V330" s="3"/>
      <c r="W330" s="3"/>
      <c r="X330" s="3"/>
      <c r="Y330" s="3"/>
      <c r="Z330" s="3"/>
    </row>
    <row r="331" ht="14.25" customHeight="1">
      <c r="A331" s="3"/>
      <c r="B331" s="3"/>
      <c r="C331" s="3"/>
      <c r="D331" s="3"/>
      <c r="E331" s="3"/>
      <c r="F331" s="3"/>
      <c r="G331" s="3"/>
      <c r="H331" s="3"/>
      <c r="I331" s="3"/>
      <c r="J331" s="3"/>
      <c r="K331" s="3"/>
      <c r="L331" s="3"/>
      <c r="M331" s="3"/>
      <c r="N331" s="3"/>
      <c r="O331" s="3"/>
      <c r="P331" s="3"/>
      <c r="Q331" s="3"/>
      <c r="R331" s="3"/>
      <c r="S331" s="3"/>
      <c r="T331" s="3"/>
      <c r="U331" s="3"/>
      <c r="V331" s="3"/>
      <c r="W331" s="3"/>
      <c r="X331" s="3"/>
      <c r="Y331" s="3"/>
      <c r="Z331" s="3"/>
    </row>
    <row r="332" ht="14.25" customHeight="1">
      <c r="A332" s="3"/>
      <c r="B332" s="3"/>
      <c r="C332" s="3"/>
      <c r="D332" s="3"/>
      <c r="E332" s="3"/>
      <c r="F332" s="3"/>
      <c r="G332" s="3"/>
      <c r="H332" s="3"/>
      <c r="I332" s="3"/>
      <c r="J332" s="3"/>
      <c r="K332" s="3"/>
      <c r="L332" s="3"/>
      <c r="M332" s="3"/>
      <c r="N332" s="3"/>
      <c r="O332" s="3"/>
      <c r="P332" s="3"/>
      <c r="Q332" s="3"/>
      <c r="R332" s="3"/>
      <c r="S332" s="3"/>
      <c r="T332" s="3"/>
      <c r="U332" s="3"/>
      <c r="V332" s="3"/>
      <c r="W332" s="3"/>
      <c r="X332" s="3"/>
      <c r="Y332" s="3"/>
      <c r="Z332" s="3"/>
    </row>
    <row r="333" ht="14.25" customHeight="1">
      <c r="A333" s="3"/>
      <c r="B333" s="3"/>
      <c r="C333" s="3"/>
      <c r="D333" s="3"/>
      <c r="E333" s="3"/>
      <c r="F333" s="3"/>
      <c r="G333" s="3"/>
      <c r="H333" s="3"/>
      <c r="I333" s="3"/>
      <c r="J333" s="3"/>
      <c r="K333" s="3"/>
      <c r="L333" s="3"/>
      <c r="M333" s="3"/>
      <c r="N333" s="3"/>
      <c r="O333" s="3"/>
      <c r="P333" s="3"/>
      <c r="Q333" s="3"/>
      <c r="R333" s="3"/>
      <c r="S333" s="3"/>
      <c r="T333" s="3"/>
      <c r="U333" s="3"/>
      <c r="V333" s="3"/>
      <c r="W333" s="3"/>
      <c r="X333" s="3"/>
      <c r="Y333" s="3"/>
      <c r="Z333" s="3"/>
    </row>
    <row r="334" ht="14.25" customHeight="1">
      <c r="A334" s="3"/>
      <c r="B334" s="3"/>
      <c r="C334" s="3"/>
      <c r="D334" s="3"/>
      <c r="E334" s="3"/>
      <c r="F334" s="3"/>
      <c r="G334" s="3"/>
      <c r="H334" s="3"/>
      <c r="I334" s="3"/>
      <c r="J334" s="3"/>
      <c r="K334" s="3"/>
      <c r="L334" s="3"/>
      <c r="M334" s="3"/>
      <c r="N334" s="3"/>
      <c r="O334" s="3"/>
      <c r="P334" s="3"/>
      <c r="Q334" s="3"/>
      <c r="R334" s="3"/>
      <c r="S334" s="3"/>
      <c r="T334" s="3"/>
      <c r="U334" s="3"/>
      <c r="V334" s="3"/>
      <c r="W334" s="3"/>
      <c r="X334" s="3"/>
      <c r="Y334" s="3"/>
      <c r="Z334" s="3"/>
    </row>
    <row r="335" ht="14.25" customHeight="1">
      <c r="A335" s="3"/>
      <c r="B335" s="3"/>
      <c r="C335" s="3"/>
      <c r="D335" s="3"/>
      <c r="E335" s="3"/>
      <c r="F335" s="3"/>
      <c r="G335" s="3"/>
      <c r="H335" s="3"/>
      <c r="I335" s="3"/>
      <c r="J335" s="3"/>
      <c r="K335" s="3"/>
      <c r="L335" s="3"/>
      <c r="M335" s="3"/>
      <c r="N335" s="3"/>
      <c r="O335" s="3"/>
      <c r="P335" s="3"/>
      <c r="Q335" s="3"/>
      <c r="R335" s="3"/>
      <c r="S335" s="3"/>
      <c r="T335" s="3"/>
      <c r="U335" s="3"/>
      <c r="V335" s="3"/>
      <c r="W335" s="3"/>
      <c r="X335" s="3"/>
      <c r="Y335" s="3"/>
      <c r="Z335" s="3"/>
    </row>
    <row r="336" ht="14.25" customHeight="1">
      <c r="A336" s="3"/>
      <c r="B336" s="3"/>
      <c r="C336" s="3"/>
      <c r="D336" s="3"/>
      <c r="E336" s="3"/>
      <c r="F336" s="3"/>
      <c r="G336" s="3"/>
      <c r="H336" s="3"/>
      <c r="I336" s="3"/>
      <c r="J336" s="3"/>
      <c r="K336" s="3"/>
      <c r="L336" s="3"/>
      <c r="M336" s="3"/>
      <c r="N336" s="3"/>
      <c r="O336" s="3"/>
      <c r="P336" s="3"/>
      <c r="Q336" s="3"/>
      <c r="R336" s="3"/>
      <c r="S336" s="3"/>
      <c r="T336" s="3"/>
      <c r="U336" s="3"/>
      <c r="V336" s="3"/>
      <c r="W336" s="3"/>
      <c r="X336" s="3"/>
      <c r="Y336" s="3"/>
      <c r="Z336" s="3"/>
    </row>
    <row r="337" ht="14.25" customHeight="1">
      <c r="A337" s="3"/>
      <c r="B337" s="3"/>
      <c r="C337" s="3"/>
      <c r="D337" s="3"/>
      <c r="E337" s="3"/>
      <c r="F337" s="3"/>
      <c r="G337" s="3"/>
      <c r="H337" s="3"/>
      <c r="I337" s="3"/>
      <c r="J337" s="3"/>
      <c r="K337" s="3"/>
      <c r="L337" s="3"/>
      <c r="M337" s="3"/>
      <c r="N337" s="3"/>
      <c r="O337" s="3"/>
      <c r="P337" s="3"/>
      <c r="Q337" s="3"/>
      <c r="R337" s="3"/>
      <c r="S337" s="3"/>
      <c r="T337" s="3"/>
      <c r="U337" s="3"/>
      <c r="V337" s="3"/>
      <c r="W337" s="3"/>
      <c r="X337" s="3"/>
      <c r="Y337" s="3"/>
      <c r="Z337" s="3"/>
    </row>
    <row r="338" ht="14.25" customHeight="1">
      <c r="A338" s="3"/>
      <c r="B338" s="3"/>
      <c r="C338" s="3"/>
      <c r="D338" s="3"/>
      <c r="E338" s="3"/>
      <c r="F338" s="3"/>
      <c r="G338" s="3"/>
      <c r="H338" s="3"/>
      <c r="I338" s="3"/>
      <c r="J338" s="3"/>
      <c r="K338" s="3"/>
      <c r="L338" s="3"/>
      <c r="M338" s="3"/>
      <c r="N338" s="3"/>
      <c r="O338" s="3"/>
      <c r="P338" s="3"/>
      <c r="Q338" s="3"/>
      <c r="R338" s="3"/>
      <c r="S338" s="3"/>
      <c r="T338" s="3"/>
      <c r="U338" s="3"/>
      <c r="V338" s="3"/>
      <c r="W338" s="3"/>
      <c r="X338" s="3"/>
      <c r="Y338" s="3"/>
      <c r="Z338" s="3"/>
    </row>
    <row r="339" ht="14.25" customHeight="1">
      <c r="A339" s="3"/>
      <c r="B339" s="3"/>
      <c r="C339" s="3"/>
      <c r="D339" s="3"/>
      <c r="E339" s="3"/>
      <c r="F339" s="3"/>
      <c r="G339" s="3"/>
      <c r="H339" s="3"/>
      <c r="I339" s="3"/>
      <c r="J339" s="3"/>
      <c r="K339" s="3"/>
      <c r="L339" s="3"/>
      <c r="M339" s="3"/>
      <c r="N339" s="3"/>
      <c r="O339" s="3"/>
      <c r="P339" s="3"/>
      <c r="Q339" s="3"/>
      <c r="R339" s="3"/>
      <c r="S339" s="3"/>
      <c r="T339" s="3"/>
      <c r="U339" s="3"/>
      <c r="V339" s="3"/>
      <c r="W339" s="3"/>
      <c r="X339" s="3"/>
      <c r="Y339" s="3"/>
      <c r="Z339" s="3"/>
    </row>
    <row r="340" ht="14.25" customHeight="1">
      <c r="A340" s="3"/>
      <c r="B340" s="3"/>
      <c r="C340" s="3"/>
      <c r="D340" s="3"/>
      <c r="E340" s="3"/>
      <c r="F340" s="3"/>
      <c r="G340" s="3"/>
      <c r="H340" s="3"/>
      <c r="I340" s="3"/>
      <c r="J340" s="3"/>
      <c r="K340" s="3"/>
      <c r="L340" s="3"/>
      <c r="M340" s="3"/>
      <c r="N340" s="3"/>
      <c r="O340" s="3"/>
      <c r="P340" s="3"/>
      <c r="Q340" s="3"/>
      <c r="R340" s="3"/>
      <c r="S340" s="3"/>
      <c r="T340" s="3"/>
      <c r="U340" s="3"/>
      <c r="V340" s="3"/>
      <c r="W340" s="3"/>
      <c r="X340" s="3"/>
      <c r="Y340" s="3"/>
      <c r="Z340" s="3"/>
    </row>
    <row r="341" ht="14.25" customHeight="1">
      <c r="A341" s="3"/>
      <c r="B341" s="3"/>
      <c r="C341" s="3"/>
      <c r="D341" s="3"/>
      <c r="E341" s="3"/>
      <c r="F341" s="3"/>
      <c r="G341" s="3"/>
      <c r="H341" s="3"/>
      <c r="I341" s="3"/>
      <c r="J341" s="3"/>
      <c r="K341" s="3"/>
      <c r="L341" s="3"/>
      <c r="M341" s="3"/>
      <c r="N341" s="3"/>
      <c r="O341" s="3"/>
      <c r="P341" s="3"/>
      <c r="Q341" s="3"/>
      <c r="R341" s="3"/>
      <c r="S341" s="3"/>
      <c r="T341" s="3"/>
      <c r="U341" s="3"/>
      <c r="V341" s="3"/>
      <c r="W341" s="3"/>
      <c r="X341" s="3"/>
      <c r="Y341" s="3"/>
      <c r="Z341" s="3"/>
    </row>
    <row r="342" ht="14.25" customHeight="1">
      <c r="A342" s="3"/>
      <c r="B342" s="3"/>
      <c r="C342" s="3"/>
      <c r="D342" s="3"/>
      <c r="E342" s="3"/>
      <c r="F342" s="3"/>
      <c r="G342" s="3"/>
      <c r="H342" s="3"/>
      <c r="I342" s="3"/>
      <c r="J342" s="3"/>
      <c r="K342" s="3"/>
      <c r="L342" s="3"/>
      <c r="M342" s="3"/>
      <c r="N342" s="3"/>
      <c r="O342" s="3"/>
      <c r="P342" s="3"/>
      <c r="Q342" s="3"/>
      <c r="R342" s="3"/>
      <c r="S342" s="3"/>
      <c r="T342" s="3"/>
      <c r="U342" s="3"/>
      <c r="V342" s="3"/>
      <c r="W342" s="3"/>
      <c r="X342" s="3"/>
      <c r="Y342" s="3"/>
      <c r="Z342" s="3"/>
    </row>
    <row r="343" ht="14.25" customHeight="1">
      <c r="A343" s="3"/>
      <c r="B343" s="3"/>
      <c r="C343" s="3"/>
      <c r="D343" s="3"/>
      <c r="E343" s="3"/>
      <c r="F343" s="3"/>
      <c r="G343" s="3"/>
      <c r="H343" s="3"/>
      <c r="I343" s="3"/>
      <c r="J343" s="3"/>
      <c r="K343" s="3"/>
      <c r="L343" s="3"/>
      <c r="M343" s="3"/>
      <c r="N343" s="3"/>
      <c r="O343" s="3"/>
      <c r="P343" s="3"/>
      <c r="Q343" s="3"/>
      <c r="R343" s="3"/>
      <c r="S343" s="3"/>
      <c r="T343" s="3"/>
      <c r="U343" s="3"/>
      <c r="V343" s="3"/>
      <c r="W343" s="3"/>
      <c r="X343" s="3"/>
      <c r="Y343" s="3"/>
      <c r="Z343" s="3"/>
    </row>
    <row r="344" ht="14.25" customHeight="1">
      <c r="A344" s="3"/>
      <c r="B344" s="3"/>
      <c r="C344" s="3"/>
      <c r="D344" s="3"/>
      <c r="E344" s="3"/>
      <c r="F344" s="3"/>
      <c r="G344" s="3"/>
      <c r="H344" s="3"/>
      <c r="I344" s="3"/>
      <c r="J344" s="3"/>
      <c r="K344" s="3"/>
      <c r="L344" s="3"/>
      <c r="M344" s="3"/>
      <c r="N344" s="3"/>
      <c r="O344" s="3"/>
      <c r="P344" s="3"/>
      <c r="Q344" s="3"/>
      <c r="R344" s="3"/>
      <c r="S344" s="3"/>
      <c r="T344" s="3"/>
      <c r="U344" s="3"/>
      <c r="V344" s="3"/>
      <c r="W344" s="3"/>
      <c r="X344" s="3"/>
      <c r="Y344" s="3"/>
      <c r="Z344" s="3"/>
    </row>
    <row r="345" ht="14.25" customHeight="1">
      <c r="A345" s="3"/>
      <c r="B345" s="3"/>
      <c r="C345" s="3"/>
      <c r="D345" s="3"/>
      <c r="E345" s="3"/>
      <c r="F345" s="3"/>
      <c r="G345" s="3"/>
      <c r="H345" s="3"/>
      <c r="I345" s="3"/>
      <c r="J345" s="3"/>
      <c r="K345" s="3"/>
      <c r="L345" s="3"/>
      <c r="M345" s="3"/>
      <c r="N345" s="3"/>
      <c r="O345" s="3"/>
      <c r="P345" s="3"/>
      <c r="Q345" s="3"/>
      <c r="R345" s="3"/>
      <c r="S345" s="3"/>
      <c r="T345" s="3"/>
      <c r="U345" s="3"/>
      <c r="V345" s="3"/>
      <c r="W345" s="3"/>
      <c r="X345" s="3"/>
      <c r="Y345" s="3"/>
      <c r="Z345" s="3"/>
    </row>
    <row r="346" ht="14.25" customHeight="1">
      <c r="A346" s="3"/>
      <c r="B346" s="3"/>
      <c r="C346" s="3"/>
      <c r="D346" s="3"/>
      <c r="E346" s="3"/>
      <c r="F346" s="3"/>
      <c r="G346" s="3"/>
      <c r="H346" s="3"/>
      <c r="I346" s="3"/>
      <c r="J346" s="3"/>
      <c r="K346" s="3"/>
      <c r="L346" s="3"/>
      <c r="M346" s="3"/>
      <c r="N346" s="3"/>
      <c r="O346" s="3"/>
      <c r="P346" s="3"/>
      <c r="Q346" s="3"/>
      <c r="R346" s="3"/>
      <c r="S346" s="3"/>
      <c r="T346" s="3"/>
      <c r="U346" s="3"/>
      <c r="V346" s="3"/>
      <c r="W346" s="3"/>
      <c r="X346" s="3"/>
      <c r="Y346" s="3"/>
      <c r="Z346" s="3"/>
    </row>
    <row r="347" ht="14.25" customHeight="1">
      <c r="A347" s="3"/>
      <c r="B347" s="3"/>
      <c r="C347" s="3"/>
      <c r="D347" s="3"/>
      <c r="E347" s="3"/>
      <c r="F347" s="3"/>
      <c r="G347" s="3"/>
      <c r="H347" s="3"/>
      <c r="I347" s="3"/>
      <c r="J347" s="3"/>
      <c r="K347" s="3"/>
      <c r="L347" s="3"/>
      <c r="M347" s="3"/>
      <c r="N347" s="3"/>
      <c r="O347" s="3"/>
      <c r="P347" s="3"/>
      <c r="Q347" s="3"/>
      <c r="R347" s="3"/>
      <c r="S347" s="3"/>
      <c r="T347" s="3"/>
      <c r="U347" s="3"/>
      <c r="V347" s="3"/>
      <c r="W347" s="3"/>
      <c r="X347" s="3"/>
      <c r="Y347" s="3"/>
      <c r="Z347" s="3"/>
    </row>
    <row r="348" ht="14.25" customHeight="1">
      <c r="A348" s="3"/>
      <c r="B348" s="3"/>
      <c r="C348" s="3"/>
      <c r="D348" s="3"/>
      <c r="E348" s="3"/>
      <c r="F348" s="3"/>
      <c r="G348" s="3"/>
      <c r="H348" s="3"/>
      <c r="I348" s="3"/>
      <c r="J348" s="3"/>
      <c r="K348" s="3"/>
      <c r="L348" s="3"/>
      <c r="M348" s="3"/>
      <c r="N348" s="3"/>
      <c r="O348" s="3"/>
      <c r="P348" s="3"/>
      <c r="Q348" s="3"/>
      <c r="R348" s="3"/>
      <c r="S348" s="3"/>
      <c r="T348" s="3"/>
      <c r="U348" s="3"/>
      <c r="V348" s="3"/>
      <c r="W348" s="3"/>
      <c r="X348" s="3"/>
      <c r="Y348" s="3"/>
      <c r="Z348" s="3"/>
    </row>
    <row r="349" ht="14.25" customHeight="1">
      <c r="A349" s="3"/>
      <c r="B349" s="3"/>
      <c r="C349" s="3"/>
      <c r="D349" s="3"/>
      <c r="E349" s="3"/>
      <c r="F349" s="3"/>
      <c r="G349" s="3"/>
      <c r="H349" s="3"/>
      <c r="I349" s="3"/>
      <c r="J349" s="3"/>
      <c r="K349" s="3"/>
      <c r="L349" s="3"/>
      <c r="M349" s="3"/>
      <c r="N349" s="3"/>
      <c r="O349" s="3"/>
      <c r="P349" s="3"/>
      <c r="Q349" s="3"/>
      <c r="R349" s="3"/>
      <c r="S349" s="3"/>
      <c r="T349" s="3"/>
      <c r="U349" s="3"/>
      <c r="V349" s="3"/>
      <c r="W349" s="3"/>
      <c r="X349" s="3"/>
      <c r="Y349" s="3"/>
      <c r="Z349" s="3"/>
    </row>
    <row r="350" ht="14.25" customHeight="1">
      <c r="A350" s="3"/>
      <c r="B350" s="3"/>
      <c r="C350" s="3"/>
      <c r="D350" s="3"/>
      <c r="E350" s="3"/>
      <c r="F350" s="3"/>
      <c r="G350" s="3"/>
      <c r="H350" s="3"/>
      <c r="I350" s="3"/>
      <c r="J350" s="3"/>
      <c r="K350" s="3"/>
      <c r="L350" s="3"/>
      <c r="M350" s="3"/>
      <c r="N350" s="3"/>
      <c r="O350" s="3"/>
      <c r="P350" s="3"/>
      <c r="Q350" s="3"/>
      <c r="R350" s="3"/>
      <c r="S350" s="3"/>
      <c r="T350" s="3"/>
      <c r="U350" s="3"/>
      <c r="V350" s="3"/>
      <c r="W350" s="3"/>
      <c r="X350" s="3"/>
      <c r="Y350" s="3"/>
      <c r="Z350" s="3"/>
    </row>
    <row r="351" ht="14.25" customHeight="1">
      <c r="A351" s="3"/>
      <c r="B351" s="3"/>
      <c r="C351" s="3"/>
      <c r="D351" s="3"/>
      <c r="E351" s="3"/>
      <c r="F351" s="3"/>
      <c r="G351" s="3"/>
      <c r="H351" s="3"/>
      <c r="I351" s="3"/>
      <c r="J351" s="3"/>
      <c r="K351" s="3"/>
      <c r="L351" s="3"/>
      <c r="M351" s="3"/>
      <c r="N351" s="3"/>
      <c r="O351" s="3"/>
      <c r="P351" s="3"/>
      <c r="Q351" s="3"/>
      <c r="R351" s="3"/>
      <c r="S351" s="3"/>
      <c r="T351" s="3"/>
      <c r="U351" s="3"/>
      <c r="V351" s="3"/>
      <c r="W351" s="3"/>
      <c r="X351" s="3"/>
      <c r="Y351" s="3"/>
      <c r="Z351" s="3"/>
    </row>
    <row r="352" ht="14.25" customHeight="1">
      <c r="A352" s="3"/>
      <c r="B352" s="3"/>
      <c r="C352" s="3"/>
      <c r="D352" s="3"/>
      <c r="E352" s="3"/>
      <c r="F352" s="3"/>
      <c r="G352" s="3"/>
      <c r="H352" s="3"/>
      <c r="I352" s="3"/>
      <c r="J352" s="3"/>
      <c r="K352" s="3"/>
      <c r="L352" s="3"/>
      <c r="M352" s="3"/>
      <c r="N352" s="3"/>
      <c r="O352" s="3"/>
      <c r="P352" s="3"/>
      <c r="Q352" s="3"/>
      <c r="R352" s="3"/>
      <c r="S352" s="3"/>
      <c r="T352" s="3"/>
      <c r="U352" s="3"/>
      <c r="V352" s="3"/>
      <c r="W352" s="3"/>
      <c r="X352" s="3"/>
      <c r="Y352" s="3"/>
      <c r="Z352" s="3"/>
    </row>
    <row r="353" ht="14.25" customHeight="1">
      <c r="A353" s="3"/>
      <c r="B353" s="3"/>
      <c r="C353" s="3"/>
      <c r="D353" s="3"/>
      <c r="E353" s="3"/>
      <c r="F353" s="3"/>
      <c r="G353" s="3"/>
      <c r="H353" s="3"/>
      <c r="I353" s="3"/>
      <c r="J353" s="3"/>
      <c r="K353" s="3"/>
      <c r="L353" s="3"/>
      <c r="M353" s="3"/>
      <c r="N353" s="3"/>
      <c r="O353" s="3"/>
      <c r="P353" s="3"/>
      <c r="Q353" s="3"/>
      <c r="R353" s="3"/>
      <c r="S353" s="3"/>
      <c r="T353" s="3"/>
      <c r="U353" s="3"/>
      <c r="V353" s="3"/>
      <c r="W353" s="3"/>
      <c r="X353" s="3"/>
      <c r="Y353" s="3"/>
      <c r="Z353" s="3"/>
    </row>
    <row r="354" ht="14.25" customHeight="1">
      <c r="A354" s="3"/>
      <c r="B354" s="3"/>
      <c r="C354" s="3"/>
      <c r="D354" s="3"/>
      <c r="E354" s="3"/>
      <c r="F354" s="3"/>
      <c r="G354" s="3"/>
      <c r="H354" s="3"/>
      <c r="I354" s="3"/>
      <c r="J354" s="3"/>
      <c r="K354" s="3"/>
      <c r="L354" s="3"/>
      <c r="M354" s="3"/>
      <c r="N354" s="3"/>
      <c r="O354" s="3"/>
      <c r="P354" s="3"/>
      <c r="Q354" s="3"/>
      <c r="R354" s="3"/>
      <c r="S354" s="3"/>
      <c r="T354" s="3"/>
      <c r="U354" s="3"/>
      <c r="V354" s="3"/>
      <c r="W354" s="3"/>
      <c r="X354" s="3"/>
      <c r="Y354" s="3"/>
      <c r="Z354" s="3"/>
    </row>
    <row r="355" ht="14.25" customHeight="1">
      <c r="A355" s="3"/>
      <c r="B355" s="3"/>
      <c r="C355" s="3"/>
      <c r="D355" s="3"/>
      <c r="E355" s="3"/>
      <c r="F355" s="3"/>
      <c r="G355" s="3"/>
      <c r="H355" s="3"/>
      <c r="I355" s="3"/>
      <c r="J355" s="3"/>
      <c r="K355" s="3"/>
      <c r="L355" s="3"/>
      <c r="M355" s="3"/>
      <c r="N355" s="3"/>
      <c r="O355" s="3"/>
      <c r="P355" s="3"/>
      <c r="Q355" s="3"/>
      <c r="R355" s="3"/>
      <c r="S355" s="3"/>
      <c r="T355" s="3"/>
      <c r="U355" s="3"/>
      <c r="V355" s="3"/>
      <c r="W355" s="3"/>
      <c r="X355" s="3"/>
      <c r="Y355" s="3"/>
      <c r="Z355" s="3"/>
    </row>
    <row r="356" ht="14.25" customHeight="1">
      <c r="A356" s="3"/>
      <c r="B356" s="3"/>
      <c r="C356" s="3"/>
      <c r="D356" s="3"/>
      <c r="E356" s="3"/>
      <c r="F356" s="3"/>
      <c r="G356" s="3"/>
      <c r="H356" s="3"/>
      <c r="I356" s="3"/>
      <c r="J356" s="3"/>
      <c r="K356" s="3"/>
      <c r="L356" s="3"/>
      <c r="M356" s="3"/>
      <c r="N356" s="3"/>
      <c r="O356" s="3"/>
      <c r="P356" s="3"/>
      <c r="Q356" s="3"/>
      <c r="R356" s="3"/>
      <c r="S356" s="3"/>
      <c r="T356" s="3"/>
      <c r="U356" s="3"/>
      <c r="V356" s="3"/>
      <c r="W356" s="3"/>
      <c r="X356" s="3"/>
      <c r="Y356" s="3"/>
      <c r="Z356" s="3"/>
    </row>
    <row r="357" ht="14.25" customHeight="1">
      <c r="A357" s="3"/>
      <c r="B357" s="3"/>
      <c r="C357" s="3"/>
      <c r="D357" s="3"/>
      <c r="E357" s="3"/>
      <c r="F357" s="3"/>
      <c r="G357" s="3"/>
      <c r="H357" s="3"/>
      <c r="I357" s="3"/>
      <c r="J357" s="3"/>
      <c r="K357" s="3"/>
      <c r="L357" s="3"/>
      <c r="M357" s="3"/>
      <c r="N357" s="3"/>
      <c r="O357" s="3"/>
      <c r="P357" s="3"/>
      <c r="Q357" s="3"/>
      <c r="R357" s="3"/>
      <c r="S357" s="3"/>
      <c r="T357" s="3"/>
      <c r="U357" s="3"/>
      <c r="V357" s="3"/>
      <c r="W357" s="3"/>
      <c r="X357" s="3"/>
      <c r="Y357" s="3"/>
      <c r="Z357" s="3"/>
    </row>
    <row r="358" ht="14.25" customHeight="1">
      <c r="A358" s="3"/>
      <c r="B358" s="3"/>
      <c r="C358" s="3"/>
      <c r="D358" s="3"/>
      <c r="E358" s="3"/>
      <c r="F358" s="3"/>
      <c r="G358" s="3"/>
      <c r="H358" s="3"/>
      <c r="I358" s="3"/>
      <c r="J358" s="3"/>
      <c r="K358" s="3"/>
      <c r="L358" s="3"/>
      <c r="M358" s="3"/>
      <c r="N358" s="3"/>
      <c r="O358" s="3"/>
      <c r="P358" s="3"/>
      <c r="Q358" s="3"/>
      <c r="R358" s="3"/>
      <c r="S358" s="3"/>
      <c r="T358" s="3"/>
      <c r="U358" s="3"/>
      <c r="V358" s="3"/>
      <c r="W358" s="3"/>
      <c r="X358" s="3"/>
      <c r="Y358" s="3"/>
      <c r="Z358" s="3"/>
    </row>
    <row r="359" ht="14.25" customHeight="1">
      <c r="A359" s="3"/>
      <c r="B359" s="3"/>
      <c r="C359" s="3"/>
      <c r="D359" s="3"/>
      <c r="E359" s="3"/>
      <c r="F359" s="3"/>
      <c r="G359" s="3"/>
      <c r="H359" s="3"/>
      <c r="I359" s="3"/>
      <c r="J359" s="3"/>
      <c r="K359" s="3"/>
      <c r="L359" s="3"/>
      <c r="M359" s="3"/>
      <c r="N359" s="3"/>
      <c r="O359" s="3"/>
      <c r="P359" s="3"/>
      <c r="Q359" s="3"/>
      <c r="R359" s="3"/>
      <c r="S359" s="3"/>
      <c r="T359" s="3"/>
      <c r="U359" s="3"/>
      <c r="V359" s="3"/>
      <c r="W359" s="3"/>
      <c r="X359" s="3"/>
      <c r="Y359" s="3"/>
      <c r="Z359" s="3"/>
    </row>
    <row r="360" ht="14.25" customHeight="1">
      <c r="A360" s="3"/>
      <c r="B360" s="3"/>
      <c r="C360" s="3"/>
      <c r="D360" s="3"/>
      <c r="E360" s="3"/>
      <c r="F360" s="3"/>
      <c r="G360" s="3"/>
      <c r="H360" s="3"/>
      <c r="I360" s="3"/>
      <c r="J360" s="3"/>
      <c r="K360" s="3"/>
      <c r="L360" s="3"/>
      <c r="M360" s="3"/>
      <c r="N360" s="3"/>
      <c r="O360" s="3"/>
      <c r="P360" s="3"/>
      <c r="Q360" s="3"/>
      <c r="R360" s="3"/>
      <c r="S360" s="3"/>
      <c r="T360" s="3"/>
      <c r="U360" s="3"/>
      <c r="V360" s="3"/>
      <c r="W360" s="3"/>
      <c r="X360" s="3"/>
      <c r="Y360" s="3"/>
      <c r="Z360" s="3"/>
    </row>
    <row r="361" ht="14.25" customHeight="1">
      <c r="A361" s="3"/>
      <c r="B361" s="3"/>
      <c r="C361" s="3"/>
      <c r="D361" s="3"/>
      <c r="E361" s="3"/>
      <c r="F361" s="3"/>
      <c r="G361" s="3"/>
      <c r="H361" s="3"/>
      <c r="I361" s="3"/>
      <c r="J361" s="3"/>
      <c r="K361" s="3"/>
      <c r="L361" s="3"/>
      <c r="M361" s="3"/>
      <c r="N361" s="3"/>
      <c r="O361" s="3"/>
      <c r="P361" s="3"/>
      <c r="Q361" s="3"/>
      <c r="R361" s="3"/>
      <c r="S361" s="3"/>
      <c r="T361" s="3"/>
      <c r="U361" s="3"/>
      <c r="V361" s="3"/>
      <c r="W361" s="3"/>
      <c r="X361" s="3"/>
      <c r="Y361" s="3"/>
      <c r="Z361" s="3"/>
    </row>
    <row r="362" ht="14.25" customHeight="1">
      <c r="A362" s="3"/>
      <c r="B362" s="3"/>
      <c r="C362" s="3"/>
      <c r="D362" s="3"/>
      <c r="E362" s="3"/>
      <c r="F362" s="3"/>
      <c r="G362" s="3"/>
      <c r="H362" s="3"/>
      <c r="I362" s="3"/>
      <c r="J362" s="3"/>
      <c r="K362" s="3"/>
      <c r="L362" s="3"/>
      <c r="M362" s="3"/>
      <c r="N362" s="3"/>
      <c r="O362" s="3"/>
      <c r="P362" s="3"/>
      <c r="Q362" s="3"/>
      <c r="R362" s="3"/>
      <c r="S362" s="3"/>
      <c r="T362" s="3"/>
      <c r="U362" s="3"/>
      <c r="V362" s="3"/>
      <c r="W362" s="3"/>
      <c r="X362" s="3"/>
      <c r="Y362" s="3"/>
      <c r="Z362" s="3"/>
    </row>
    <row r="363" ht="14.25" customHeight="1">
      <c r="A363" s="3"/>
      <c r="B363" s="3"/>
      <c r="C363" s="3"/>
      <c r="D363" s="3"/>
      <c r="E363" s="3"/>
      <c r="F363" s="3"/>
      <c r="G363" s="3"/>
      <c r="H363" s="3"/>
      <c r="I363" s="3"/>
      <c r="J363" s="3"/>
      <c r="K363" s="3"/>
      <c r="L363" s="3"/>
      <c r="M363" s="3"/>
      <c r="N363" s="3"/>
      <c r="O363" s="3"/>
      <c r="P363" s="3"/>
      <c r="Q363" s="3"/>
      <c r="R363" s="3"/>
      <c r="S363" s="3"/>
      <c r="T363" s="3"/>
      <c r="U363" s="3"/>
      <c r="V363" s="3"/>
      <c r="W363" s="3"/>
      <c r="X363" s="3"/>
      <c r="Y363" s="3"/>
      <c r="Z363" s="3"/>
    </row>
    <row r="364" ht="14.25" customHeight="1">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row>
    <row r="365" ht="14.25" customHeight="1">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row>
    <row r="366" ht="14.25" customHeight="1">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row>
    <row r="367" ht="14.25" customHeight="1">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row>
    <row r="368" ht="14.25" customHeight="1">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row>
    <row r="369" ht="14.25" customHeight="1">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row>
    <row r="370" ht="14.25" customHeight="1">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row>
    <row r="371" ht="14.25" customHeight="1">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row>
    <row r="372" ht="14.25" customHeight="1">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row>
    <row r="373" ht="14.25" customHeight="1">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row>
    <row r="374" ht="14.25" customHeight="1">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row>
    <row r="375" ht="14.25" customHeight="1">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row>
    <row r="376" ht="14.25" customHeight="1">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row>
    <row r="377" ht="14.25" customHeight="1">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row>
    <row r="378" ht="14.25" customHeight="1">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row>
    <row r="379" ht="14.25" customHeight="1">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row>
    <row r="380" ht="14.25" customHeight="1">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row>
    <row r="381" ht="14.25" customHeight="1">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row>
    <row r="382" ht="14.25" customHeight="1">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row>
    <row r="383" ht="14.25" customHeight="1">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row>
    <row r="384" ht="14.25" customHeight="1">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row>
    <row r="385" ht="14.25" customHeight="1">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row>
    <row r="386" ht="14.25" customHeight="1">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row>
    <row r="387" ht="14.25" customHeight="1">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row>
    <row r="388" ht="14.25" customHeight="1">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row>
    <row r="389" ht="14.25" customHeight="1">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row>
    <row r="390" ht="14.25" customHeight="1">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row>
    <row r="391" ht="14.25" customHeight="1">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row>
    <row r="392" ht="14.25" customHeight="1">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row>
    <row r="393" ht="14.25" customHeight="1">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row>
    <row r="394" ht="14.25" customHeight="1">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row>
    <row r="395" ht="14.25" customHeight="1">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row>
    <row r="396" ht="14.25" customHeight="1">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row>
    <row r="397" ht="14.25" customHeight="1">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row>
    <row r="398" ht="14.25" customHeight="1">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row>
    <row r="399" ht="14.25" customHeight="1">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row>
    <row r="400" ht="14.25" customHeight="1">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row>
    <row r="401" ht="14.25" customHeight="1">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row>
    <row r="402" ht="14.25" customHeight="1">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row>
    <row r="403" ht="14.25" customHeight="1">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row>
    <row r="404" ht="14.25" customHeight="1">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row>
    <row r="405" ht="14.25" customHeight="1">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row>
    <row r="406" ht="14.25" customHeight="1">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row>
    <row r="407" ht="14.25" customHeight="1">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row>
    <row r="408" ht="14.25" customHeight="1">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row>
    <row r="409" ht="14.25" customHeight="1">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row>
    <row r="410" ht="14.25" customHeight="1">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row>
    <row r="411" ht="14.25" customHeight="1">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row>
    <row r="412" ht="14.25" customHeight="1">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row>
    <row r="413" ht="14.25" customHeight="1">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row>
    <row r="414" ht="14.25" customHeight="1">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row>
    <row r="415" ht="14.25" customHeight="1">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row>
    <row r="416" ht="14.25" customHeight="1">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row>
    <row r="417" ht="14.25" customHeight="1">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row>
    <row r="418" ht="14.25" customHeight="1">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row>
    <row r="419" ht="14.25" customHeight="1">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row>
    <row r="420" ht="14.25" customHeight="1">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row>
    <row r="421" ht="14.25" customHeight="1">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row>
    <row r="422" ht="14.25" customHeight="1">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row>
    <row r="423" ht="14.25" customHeight="1">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row>
    <row r="424" ht="14.25" customHeight="1">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row>
    <row r="425" ht="14.25" customHeight="1">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row>
    <row r="426" ht="14.25" customHeight="1">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row>
    <row r="427" ht="14.25" customHeight="1">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row>
    <row r="428" ht="14.25" customHeight="1">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row>
    <row r="429" ht="14.25" customHeight="1">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row>
    <row r="430" ht="14.25" customHeight="1">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row>
    <row r="431" ht="14.25" customHeight="1">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row>
    <row r="432" ht="14.25" customHeight="1">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row>
    <row r="433" ht="14.25" customHeight="1">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row>
    <row r="434" ht="14.25" customHeight="1">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row>
    <row r="435" ht="14.25" customHeight="1">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row>
    <row r="436" ht="14.25" customHeight="1">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row>
    <row r="437" ht="14.25" customHeight="1">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row>
    <row r="438" ht="14.25" customHeight="1">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row>
    <row r="439" ht="14.25" customHeight="1">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row>
    <row r="440" ht="14.25" customHeight="1">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row>
    <row r="441" ht="14.25" customHeight="1">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row>
    <row r="442" ht="14.25" customHeight="1">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row>
    <row r="443" ht="14.25" customHeight="1">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row>
    <row r="444" ht="14.25" customHeight="1">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row>
    <row r="445" ht="14.25" customHeight="1">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row>
    <row r="446" ht="14.25" customHeight="1">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row>
    <row r="447" ht="14.25" customHeight="1">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row>
    <row r="448" ht="14.25" customHeight="1">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row>
    <row r="449" ht="14.25" customHeight="1">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row>
    <row r="450" ht="14.25" customHeight="1">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row>
    <row r="451" ht="14.25" customHeight="1">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row>
    <row r="452" ht="14.25" customHeight="1">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row>
    <row r="453" ht="14.25" customHeight="1">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row>
    <row r="454" ht="14.25" customHeight="1">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row>
    <row r="455" ht="14.25" customHeight="1">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row>
    <row r="456" ht="14.25" customHeight="1">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row>
    <row r="457" ht="14.25" customHeight="1">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row>
    <row r="458" ht="14.25" customHeight="1">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row>
    <row r="459" ht="14.25" customHeight="1">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row>
    <row r="460" ht="14.25" customHeight="1">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row>
    <row r="461" ht="14.25" customHeight="1">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row>
    <row r="462" ht="14.25" customHeight="1">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row>
    <row r="463" ht="14.25" customHeight="1">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row>
    <row r="464" ht="14.25" customHeight="1">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row>
    <row r="465" ht="14.25" customHeight="1">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row>
    <row r="466" ht="14.25" customHeight="1">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row>
    <row r="467" ht="14.25" customHeight="1">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row>
    <row r="468" ht="14.25" customHeight="1">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row>
    <row r="469" ht="14.25" customHeight="1">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row>
    <row r="470" ht="14.25" customHeight="1">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row>
    <row r="471" ht="14.25" customHeight="1">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row>
    <row r="472" ht="14.25" customHeight="1">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row>
    <row r="473" ht="14.25" customHeight="1">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row>
    <row r="474" ht="14.25" customHeight="1">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row>
    <row r="475" ht="14.25" customHeight="1">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row>
    <row r="476" ht="14.25" customHeight="1">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row>
    <row r="477" ht="14.25" customHeight="1">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row>
    <row r="478" ht="14.25" customHeight="1">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row>
    <row r="479" ht="14.25" customHeight="1">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row>
    <row r="480" ht="14.25" customHeight="1">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row>
    <row r="481" ht="14.25" customHeight="1">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row>
    <row r="482" ht="14.25" customHeight="1">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row>
    <row r="483" ht="14.25" customHeight="1">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row>
    <row r="484" ht="14.25" customHeight="1">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row>
    <row r="485" ht="14.25" customHeight="1">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row>
    <row r="486" ht="14.25" customHeight="1">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row>
    <row r="487" ht="14.25" customHeight="1">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row>
    <row r="488" ht="14.25" customHeight="1">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row>
    <row r="489" ht="14.25" customHeight="1">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row>
    <row r="490" ht="14.25" customHeight="1">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row>
    <row r="491" ht="14.25" customHeight="1">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row>
    <row r="492" ht="14.25" customHeight="1">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row>
    <row r="493" ht="14.25" customHeight="1">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row>
    <row r="494" ht="14.25" customHeight="1">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row>
    <row r="495" ht="14.25" customHeight="1">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row>
    <row r="496" ht="14.25" customHeight="1">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row>
    <row r="497" ht="14.25" customHeight="1">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row>
    <row r="498" ht="14.25" customHeight="1">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row>
    <row r="499" ht="14.25" customHeight="1">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row>
    <row r="500" ht="14.25" customHeight="1">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row>
    <row r="501" ht="14.25" customHeight="1">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row>
    <row r="502" ht="14.25" customHeight="1">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row>
    <row r="503" ht="14.25" customHeight="1">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row>
    <row r="504" ht="14.25" customHeight="1">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row>
    <row r="505" ht="14.25" customHeight="1">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row>
    <row r="506" ht="14.25" customHeight="1">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row>
    <row r="507" ht="14.25" customHeight="1">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row>
    <row r="508" ht="14.25" customHeight="1">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row>
    <row r="509" ht="14.25" customHeight="1">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row>
    <row r="510" ht="14.25" customHeight="1">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row>
    <row r="511" ht="14.25" customHeight="1">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row>
    <row r="512" ht="14.25" customHeight="1">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row>
    <row r="513" ht="14.25" customHeight="1">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row>
    <row r="514" ht="14.25" customHeight="1">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row>
    <row r="515" ht="14.25" customHeight="1">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row>
    <row r="516" ht="14.25" customHeight="1">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row>
    <row r="517" ht="14.25" customHeight="1">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row>
    <row r="518" ht="14.25" customHeight="1">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row>
    <row r="519" ht="14.25" customHeight="1">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row>
    <row r="520" ht="14.25" customHeight="1">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row>
    <row r="521" ht="14.25" customHeight="1">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row>
    <row r="522" ht="14.25" customHeight="1">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row>
    <row r="523" ht="14.25" customHeight="1">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row>
    <row r="524" ht="14.25" customHeight="1">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row>
    <row r="525" ht="14.25" customHeight="1">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row>
    <row r="526" ht="14.25" customHeight="1">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row>
    <row r="527" ht="14.25" customHeight="1">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row>
    <row r="528" ht="14.25" customHeight="1">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row>
    <row r="529" ht="14.25" customHeight="1">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row>
    <row r="530" ht="14.25" customHeight="1">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row>
    <row r="531" ht="14.25" customHeight="1">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row>
    <row r="532" ht="14.25" customHeight="1">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row>
    <row r="533" ht="14.25" customHeight="1">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row>
    <row r="534" ht="14.25" customHeight="1">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row>
    <row r="535" ht="14.25" customHeight="1">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row>
    <row r="536" ht="14.25" customHeight="1">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row>
    <row r="537" ht="14.25" customHeight="1">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row>
    <row r="538" ht="14.25" customHeight="1">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row>
    <row r="539" ht="14.25" customHeight="1">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row>
    <row r="540" ht="14.25" customHeight="1">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row>
    <row r="541" ht="14.25" customHeight="1">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row>
    <row r="542" ht="14.25" customHeight="1">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row>
    <row r="543" ht="14.25" customHeight="1">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row>
    <row r="544" ht="14.25" customHeight="1">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row>
    <row r="545" ht="14.25" customHeight="1">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row>
    <row r="546" ht="14.25" customHeight="1">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row>
    <row r="547" ht="14.25" customHeight="1">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row>
    <row r="548" ht="14.25" customHeight="1">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row>
    <row r="549" ht="14.25" customHeight="1">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row>
    <row r="550" ht="14.25" customHeight="1">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row>
    <row r="551" ht="14.25" customHeight="1">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row>
    <row r="552" ht="14.25" customHeight="1">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row>
    <row r="553" ht="14.25" customHeight="1">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row>
    <row r="554" ht="14.25" customHeight="1">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row>
    <row r="555" ht="14.25" customHeight="1">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row>
    <row r="556" ht="14.25" customHeight="1">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row>
    <row r="557" ht="14.25" customHeight="1">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row>
    <row r="558" ht="14.25" customHeight="1">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row>
    <row r="559" ht="14.25" customHeight="1">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row>
    <row r="560" ht="14.25" customHeight="1">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row>
    <row r="561" ht="14.25" customHeight="1">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row>
    <row r="562" ht="14.25" customHeight="1">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row>
    <row r="563" ht="14.25" customHeight="1">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row>
    <row r="564" ht="14.25" customHeight="1">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row>
    <row r="565" ht="14.25" customHeight="1">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row>
    <row r="566" ht="14.25" customHeight="1">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row>
    <row r="567" ht="14.25" customHeight="1">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row>
    <row r="568" ht="14.25" customHeight="1">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row>
    <row r="569" ht="14.25" customHeight="1">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row>
    <row r="570" ht="14.25" customHeight="1">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row>
    <row r="571" ht="14.25" customHeight="1">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row>
    <row r="572" ht="14.25" customHeight="1">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row>
    <row r="573" ht="14.25" customHeight="1">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row>
    <row r="574" ht="14.25" customHeight="1">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row>
    <row r="575" ht="14.25" customHeight="1">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row>
    <row r="576" ht="14.25" customHeight="1">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row>
    <row r="577" ht="14.25" customHeight="1">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row>
    <row r="578" ht="14.25" customHeight="1">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row>
    <row r="579" ht="14.25" customHeight="1">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row>
    <row r="580" ht="14.25" customHeight="1">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row>
    <row r="581" ht="14.25" customHeight="1">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row>
    <row r="582" ht="14.25" customHeight="1">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row>
    <row r="583" ht="14.25" customHeight="1">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row>
    <row r="584" ht="14.25" customHeight="1">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row>
    <row r="585" ht="14.25" customHeight="1">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row>
    <row r="586" ht="14.25" customHeight="1">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row>
    <row r="587" ht="14.25" customHeight="1">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row>
    <row r="588" ht="14.25" customHeight="1">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row>
    <row r="589" ht="14.25" customHeight="1">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row>
    <row r="590" ht="14.25" customHeight="1">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row>
    <row r="591" ht="14.25" customHeight="1">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row>
    <row r="592" ht="14.25" customHeight="1">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row>
    <row r="593" ht="14.25" customHeight="1">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row>
    <row r="594" ht="14.25" customHeight="1">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row>
    <row r="595" ht="14.25" customHeight="1">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row>
    <row r="596" ht="14.25" customHeight="1">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row>
    <row r="597" ht="14.25" customHeight="1">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row>
    <row r="598" ht="14.25" customHeight="1">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row>
    <row r="599" ht="14.25" customHeight="1">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row>
    <row r="600" ht="14.25" customHeight="1">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row>
    <row r="601" ht="14.25" customHeight="1">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row>
    <row r="602" ht="14.25" customHeight="1">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row>
    <row r="603" ht="14.25" customHeight="1">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row>
    <row r="604" ht="14.25" customHeight="1">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row>
    <row r="605" ht="14.25" customHeight="1">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row>
    <row r="606" ht="14.25" customHeight="1">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row>
    <row r="607" ht="14.25" customHeight="1">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row>
    <row r="608" ht="14.25" customHeight="1">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row>
    <row r="609" ht="14.25" customHeight="1">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row>
    <row r="610" ht="14.25" customHeight="1">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row>
    <row r="611" ht="14.25" customHeight="1">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row>
    <row r="612" ht="14.25" customHeight="1">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row>
    <row r="613" ht="14.25" customHeight="1">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row>
    <row r="614" ht="14.25" customHeight="1">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row>
    <row r="615" ht="14.25" customHeight="1">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row>
    <row r="616" ht="14.25" customHeight="1">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row>
    <row r="617" ht="14.25" customHeight="1">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row>
    <row r="618" ht="14.25" customHeight="1">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row>
    <row r="619" ht="14.25" customHeight="1">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row>
    <row r="620" ht="14.25" customHeight="1">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row>
    <row r="621" ht="14.25" customHeight="1">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row>
    <row r="622" ht="14.25" customHeight="1">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row>
    <row r="623" ht="14.25" customHeight="1">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row>
    <row r="624" ht="14.25" customHeight="1">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row>
    <row r="625" ht="14.25" customHeight="1">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row>
    <row r="626" ht="14.25" customHeight="1">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row>
    <row r="627" ht="14.25" customHeight="1">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row>
    <row r="628" ht="14.25" customHeight="1">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row>
    <row r="629" ht="14.25" customHeight="1">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row>
    <row r="630" ht="14.25" customHeight="1">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row>
    <row r="631" ht="14.25" customHeight="1">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row>
    <row r="632" ht="14.25" customHeight="1">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row>
    <row r="633" ht="14.25" customHeight="1">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row>
    <row r="634" ht="14.25" customHeight="1">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row>
    <row r="635" ht="14.25" customHeight="1">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row>
    <row r="636" ht="14.25" customHeight="1">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row>
    <row r="637" ht="14.25" customHeight="1">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row>
    <row r="638" ht="14.25" customHeight="1">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row>
    <row r="639" ht="14.25" customHeight="1">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row>
    <row r="640" ht="14.25" customHeight="1">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row>
    <row r="641" ht="14.25" customHeight="1">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row>
    <row r="642" ht="14.25" customHeight="1">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row>
    <row r="643" ht="14.25" customHeight="1">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row>
    <row r="644" ht="14.25" customHeight="1">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row>
    <row r="645" ht="14.25" customHeight="1">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row>
    <row r="646" ht="14.25" customHeight="1">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row>
    <row r="647" ht="14.25" customHeight="1">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row>
    <row r="648" ht="14.25" customHeight="1">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row>
    <row r="649" ht="14.25" customHeight="1">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row>
    <row r="650" ht="14.25" customHeight="1">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row>
    <row r="651" ht="14.25" customHeight="1">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row>
    <row r="652" ht="14.25" customHeight="1">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row>
    <row r="653" ht="14.25" customHeight="1">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row>
    <row r="654" ht="14.25" customHeight="1">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row>
    <row r="655" ht="14.25" customHeight="1">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row>
    <row r="656" ht="14.25" customHeight="1">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row>
    <row r="657" ht="14.25" customHeight="1">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row>
    <row r="658" ht="14.25" customHeight="1">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row>
    <row r="659" ht="14.25" customHeight="1">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row>
    <row r="660" ht="14.25" customHeight="1">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row>
    <row r="661" ht="14.25" customHeight="1">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row>
    <row r="662" ht="14.25" customHeight="1">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row>
    <row r="663" ht="14.25" customHeight="1">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row>
    <row r="664" ht="14.25" customHeight="1">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row>
    <row r="665" ht="14.25" customHeight="1">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row>
    <row r="666" ht="14.25" customHeight="1">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row>
    <row r="667" ht="14.25" customHeight="1">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row>
    <row r="668" ht="14.25" customHeight="1">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row>
    <row r="669" ht="14.25" customHeight="1">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row>
    <row r="670" ht="14.25" customHeight="1">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row>
    <row r="671" ht="14.25" customHeight="1">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row>
    <row r="672" ht="14.25" customHeight="1">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row>
    <row r="673" ht="14.25" customHeight="1">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row>
    <row r="674" ht="14.25" customHeight="1">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row>
    <row r="675" ht="14.25" customHeight="1">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row>
    <row r="676" ht="14.25" customHeight="1">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row>
    <row r="677" ht="14.25" customHeight="1">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row>
    <row r="678" ht="14.25" customHeight="1">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row>
    <row r="679" ht="14.25" customHeight="1">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row>
    <row r="680" ht="14.25" customHeight="1">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row>
    <row r="681" ht="14.25" customHeight="1">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row>
    <row r="682" ht="14.25" customHeight="1">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row>
    <row r="683" ht="14.25" customHeight="1">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row>
    <row r="684" ht="14.25" customHeight="1">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row>
    <row r="685" ht="14.25" customHeight="1">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row>
    <row r="686" ht="14.25" customHeight="1">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row>
    <row r="687" ht="14.25" customHeight="1">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row>
    <row r="688" ht="14.25" customHeight="1">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row>
    <row r="689" ht="14.25" customHeight="1">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row>
    <row r="690" ht="14.25" customHeight="1">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row>
    <row r="691" ht="14.25" customHeight="1">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row>
    <row r="692" ht="14.25" customHeight="1">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row>
    <row r="693" ht="14.25" customHeight="1">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row>
    <row r="694" ht="14.25" customHeight="1">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row>
    <row r="695" ht="14.25" customHeight="1">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row>
    <row r="696" ht="14.25" customHeight="1">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row>
    <row r="697" ht="14.25" customHeight="1">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row>
    <row r="698" ht="14.25" customHeight="1">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row>
    <row r="699" ht="14.25" customHeight="1">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row>
    <row r="700" ht="14.25" customHeight="1">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row>
    <row r="701" ht="14.25" customHeight="1">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row>
    <row r="702" ht="14.25" customHeight="1">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row>
    <row r="703" ht="14.25" customHeight="1">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row>
    <row r="704" ht="14.25" customHeight="1">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row>
    <row r="705" ht="14.25" customHeight="1">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row>
    <row r="706" ht="14.25" customHeight="1">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row>
    <row r="707" ht="14.25" customHeight="1">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row>
    <row r="708" ht="14.25" customHeight="1">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row>
    <row r="709" ht="14.25" customHeight="1">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row>
    <row r="710" ht="14.25" customHeight="1">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row>
    <row r="711" ht="14.25" customHeight="1">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row>
    <row r="712" ht="14.25" customHeight="1">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row>
    <row r="713" ht="14.25" customHeight="1">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row>
    <row r="714" ht="14.25" customHeight="1">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row>
    <row r="715" ht="14.25" customHeight="1">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row>
    <row r="716" ht="14.25" customHeight="1">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row>
    <row r="717" ht="14.25" customHeight="1">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row>
    <row r="718" ht="14.25" customHeight="1">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row>
    <row r="719" ht="14.25" customHeight="1">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row>
    <row r="720" ht="14.25" customHeight="1">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row>
    <row r="721" ht="14.25" customHeight="1">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row>
    <row r="722" ht="14.25" customHeight="1">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row>
    <row r="723" ht="14.25" customHeight="1">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row>
    <row r="724" ht="14.25" customHeight="1">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row>
    <row r="725" ht="14.25" customHeight="1">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row>
    <row r="726" ht="14.25" customHeight="1">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row>
    <row r="727" ht="14.25" customHeight="1">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row>
    <row r="728" ht="14.25" customHeight="1">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row>
    <row r="729" ht="14.25" customHeight="1">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row>
    <row r="730" ht="14.25" customHeight="1">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row>
    <row r="731" ht="14.25" customHeight="1">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row>
    <row r="732" ht="14.25" customHeight="1">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row>
    <row r="733" ht="14.25" customHeight="1">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row>
    <row r="734" ht="14.25" customHeight="1">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row>
    <row r="735" ht="14.25" customHeight="1">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row>
    <row r="736" ht="14.25" customHeight="1">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row>
    <row r="737" ht="14.25" customHeight="1">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row>
    <row r="738" ht="14.25" customHeight="1">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row>
    <row r="739" ht="14.25" customHeight="1">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row>
    <row r="740" ht="14.25" customHeight="1">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row>
    <row r="741" ht="14.25" customHeight="1">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row>
    <row r="742" ht="14.25" customHeight="1">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row>
    <row r="743" ht="14.25" customHeight="1">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row>
    <row r="744" ht="14.25" customHeight="1">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row>
    <row r="745" ht="14.25" customHeight="1">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row>
    <row r="746" ht="14.25" customHeight="1">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row>
    <row r="747" ht="14.25" customHeight="1">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row>
    <row r="748" ht="14.25" customHeight="1">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row>
    <row r="749" ht="14.25" customHeight="1">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row>
    <row r="750" ht="14.25" customHeight="1">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row>
    <row r="751" ht="14.25" customHeight="1">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row>
    <row r="752" ht="14.25" customHeight="1">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row>
    <row r="753" ht="14.25" customHeight="1">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row>
    <row r="754" ht="14.25" customHeight="1">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row>
    <row r="755" ht="14.25" customHeight="1">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row>
    <row r="756" ht="14.25" customHeight="1">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row>
    <row r="757" ht="14.25" customHeight="1">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row>
    <row r="758" ht="14.25" customHeight="1">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row>
    <row r="759" ht="14.25" customHeight="1">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row>
    <row r="760" ht="14.25" customHeight="1">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row>
    <row r="761" ht="14.25" customHeight="1">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row>
    <row r="762" ht="14.25" customHeight="1">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row>
    <row r="763" ht="14.25" customHeight="1">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row>
    <row r="764" ht="14.25" customHeight="1">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row>
    <row r="765" ht="14.25" customHeight="1">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row>
    <row r="766" ht="14.25" customHeight="1">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row>
    <row r="767" ht="14.25" customHeight="1">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row>
    <row r="768" ht="14.25" customHeight="1">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row>
    <row r="769" ht="14.25" customHeight="1">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row>
    <row r="770" ht="14.25" customHeight="1">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row>
    <row r="771" ht="14.25" customHeight="1">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row>
    <row r="772" ht="14.25" customHeight="1">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row>
    <row r="773" ht="14.25" customHeight="1">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row>
    <row r="774" ht="14.25" customHeight="1">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row>
    <row r="775" ht="14.25" customHeight="1">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row>
    <row r="776" ht="14.25" customHeight="1">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row>
    <row r="777" ht="14.25" customHeight="1">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row>
    <row r="778" ht="14.25" customHeight="1">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row>
    <row r="779" ht="14.25" customHeight="1">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row>
    <row r="780" ht="14.25" customHeight="1">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row>
    <row r="781" ht="14.25" customHeight="1">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row>
    <row r="782" ht="14.25" customHeight="1">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row>
    <row r="783" ht="14.25" customHeight="1">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row>
    <row r="784" ht="14.25" customHeight="1">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row>
    <row r="785" ht="14.25" customHeight="1">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row>
    <row r="786" ht="14.25" customHeight="1">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row>
    <row r="787" ht="14.25" customHeight="1">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row>
    <row r="788" ht="14.25" customHeight="1">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row>
    <row r="789" ht="14.25" customHeight="1">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row>
    <row r="790" ht="14.25" customHeight="1">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row>
    <row r="791" ht="14.25" customHeight="1">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row>
    <row r="792" ht="14.25" customHeight="1">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row>
    <row r="793" ht="14.25" customHeight="1">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row>
    <row r="794" ht="14.25" customHeight="1">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row>
    <row r="795" ht="14.25" customHeight="1">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row>
    <row r="796" ht="14.25" customHeight="1">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row>
    <row r="797" ht="14.25" customHeight="1">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row>
    <row r="798" ht="14.25" customHeight="1">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row>
    <row r="799" ht="14.25" customHeight="1">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row>
    <row r="800" ht="14.25" customHeight="1">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row>
    <row r="801" ht="14.25" customHeight="1">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row>
    <row r="802" ht="14.25" customHeight="1">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row>
    <row r="803" ht="14.25" customHeight="1">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row>
    <row r="804" ht="14.25" customHeight="1">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row>
    <row r="805" ht="14.25" customHeight="1">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row>
    <row r="806" ht="14.25" customHeight="1">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row>
    <row r="807" ht="14.25" customHeight="1">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row>
    <row r="808" ht="14.25" customHeight="1">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row>
    <row r="809" ht="14.25" customHeight="1">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row>
    <row r="810" ht="14.25" customHeight="1">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row>
    <row r="811" ht="14.25" customHeight="1">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row>
    <row r="812" ht="14.25" customHeight="1">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row>
    <row r="813" ht="14.25" customHeight="1">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row>
    <row r="814" ht="14.25" customHeight="1">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row>
    <row r="815" ht="14.25" customHeight="1">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row>
    <row r="816" ht="14.25" customHeight="1">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row>
    <row r="817" ht="14.25" customHeight="1">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row>
    <row r="818" ht="14.25" customHeight="1">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row>
    <row r="819" ht="14.25" customHeight="1">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row>
    <row r="820" ht="14.25" customHeight="1">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row>
    <row r="821" ht="14.25" customHeight="1">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row>
    <row r="822" ht="14.25" customHeight="1">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row>
    <row r="823" ht="14.25" customHeight="1">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row>
    <row r="824" ht="14.25" customHeight="1">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row>
    <row r="825" ht="14.25" customHeight="1">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row>
    <row r="826" ht="14.25" customHeight="1">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row>
    <row r="827" ht="14.25" customHeight="1">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row>
    <row r="828" ht="14.25" customHeight="1">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row>
    <row r="829" ht="14.25" customHeight="1">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row>
    <row r="830" ht="14.25" customHeight="1">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row>
    <row r="831" ht="14.25" customHeight="1">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row>
    <row r="832" ht="14.25" customHeight="1">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row>
    <row r="833" ht="14.25" customHeight="1">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row>
    <row r="834" ht="14.25" customHeight="1">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row>
    <row r="835" ht="14.25" customHeight="1">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row>
    <row r="836" ht="14.25" customHeight="1">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row>
    <row r="837" ht="14.25" customHeight="1">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row>
    <row r="838" ht="14.25" customHeight="1">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row>
    <row r="839" ht="14.25" customHeight="1">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row>
    <row r="840" ht="14.25" customHeight="1">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row>
    <row r="841" ht="14.25" customHeight="1">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row>
    <row r="842" ht="14.25" customHeight="1">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row>
    <row r="843" ht="14.25" customHeight="1">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row>
    <row r="844" ht="14.25" customHeight="1">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row>
    <row r="845" ht="14.25" customHeight="1">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row>
    <row r="846" ht="14.25" customHeight="1">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row>
    <row r="847" ht="14.25" customHeight="1">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row>
    <row r="848" ht="14.25" customHeight="1">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row>
    <row r="849" ht="14.25" customHeight="1">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row>
    <row r="850" ht="14.25" customHeight="1">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row>
    <row r="851" ht="14.25" customHeight="1">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row>
    <row r="852" ht="14.25" customHeight="1">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row>
    <row r="853" ht="14.25" customHeight="1">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row>
    <row r="854" ht="14.25" customHeight="1">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row>
    <row r="855" ht="14.25" customHeight="1">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row>
    <row r="856" ht="14.25" customHeight="1">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row>
    <row r="857" ht="14.25" customHeight="1">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row>
    <row r="858" ht="14.25" customHeight="1">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row>
    <row r="859" ht="14.25" customHeight="1">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row>
    <row r="860" ht="14.25" customHeight="1">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row>
    <row r="861" ht="14.25" customHeight="1">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row>
    <row r="862" ht="14.25" customHeight="1">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row>
    <row r="863" ht="14.25" customHeight="1">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row>
    <row r="864" ht="14.25" customHeight="1">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row>
    <row r="865" ht="14.25" customHeight="1">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row>
    <row r="866" ht="14.25" customHeight="1">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row>
    <row r="867" ht="14.25" customHeight="1">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row>
    <row r="868" ht="14.25" customHeight="1">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row>
    <row r="869" ht="14.25" customHeight="1">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row>
    <row r="870" ht="14.25" customHeight="1">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row>
    <row r="871" ht="14.25" customHeight="1">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row>
    <row r="872" ht="14.25" customHeight="1">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row>
    <row r="873" ht="14.25" customHeight="1">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row>
    <row r="874" ht="14.25" customHeight="1">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row>
    <row r="875" ht="14.25" customHeight="1">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row>
    <row r="876" ht="14.25" customHeight="1">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row>
    <row r="877" ht="14.25" customHeight="1">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row>
    <row r="878" ht="14.25" customHeight="1">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row>
    <row r="879" ht="14.25" customHeight="1">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row>
    <row r="880" ht="14.25" customHeight="1">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row>
    <row r="881" ht="14.25" customHeight="1">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row>
    <row r="882" ht="14.25" customHeight="1">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row>
    <row r="883" ht="14.25" customHeight="1">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row>
    <row r="884" ht="14.25" customHeight="1">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row>
    <row r="885" ht="14.25" customHeight="1">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row>
    <row r="886" ht="14.25" customHeight="1">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row>
    <row r="887" ht="14.25" customHeight="1">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row>
    <row r="888" ht="14.25" customHeight="1">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row>
    <row r="889" ht="14.25" customHeight="1">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row>
    <row r="890" ht="14.25" customHeight="1">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row>
    <row r="891" ht="14.25" customHeight="1">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row>
    <row r="892" ht="14.25" customHeight="1">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row>
    <row r="893" ht="14.25" customHeight="1">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row>
    <row r="894" ht="14.25" customHeight="1">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row>
    <row r="895" ht="14.25" customHeight="1">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row>
    <row r="896" ht="14.25" customHeight="1">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row>
    <row r="897" ht="14.25" customHeight="1">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row>
    <row r="898" ht="14.25" customHeight="1">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row>
    <row r="899" ht="14.25" customHeight="1">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row>
    <row r="900" ht="14.25" customHeight="1">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row>
    <row r="901" ht="14.25" customHeight="1">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row>
    <row r="902" ht="14.25" customHeight="1">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row>
    <row r="903" ht="14.25" customHeight="1">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row>
    <row r="904" ht="14.25" customHeight="1">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row>
    <row r="905" ht="14.25" customHeight="1">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row>
    <row r="906" ht="14.25" customHeight="1">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row>
    <row r="907" ht="14.25" customHeight="1">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row>
    <row r="908" ht="14.25" customHeight="1">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row>
    <row r="909" ht="14.25" customHeight="1">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row>
    <row r="910" ht="14.25" customHeight="1">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row>
    <row r="911" ht="14.25" customHeight="1">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row>
    <row r="912" ht="14.25" customHeight="1">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row>
    <row r="913" ht="14.25" customHeight="1">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row>
    <row r="914" ht="14.25" customHeight="1">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row>
    <row r="915" ht="14.25" customHeight="1">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row>
    <row r="916" ht="14.25" customHeight="1">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row>
    <row r="917" ht="14.25" customHeight="1">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row>
    <row r="918" ht="14.25" customHeight="1">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row>
    <row r="919" ht="14.25" customHeight="1">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row>
    <row r="920" ht="14.25" customHeight="1">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row>
    <row r="921" ht="14.25" customHeight="1">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row>
    <row r="922" ht="14.25" customHeight="1">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row>
    <row r="923" ht="14.25" customHeight="1">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row>
    <row r="924" ht="14.25" customHeight="1">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row>
    <row r="925" ht="14.25" customHeight="1">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row>
    <row r="926" ht="14.25" customHeight="1">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row>
    <row r="927" ht="14.25" customHeight="1">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row>
    <row r="928" ht="14.25" customHeight="1">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row>
    <row r="929" ht="14.25" customHeight="1">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row>
    <row r="930" ht="14.25" customHeight="1">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row>
    <row r="931" ht="14.25" customHeight="1">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row>
    <row r="932" ht="14.25" customHeight="1">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row>
    <row r="933" ht="14.25" customHeight="1">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row>
    <row r="934" ht="14.25" customHeight="1">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row>
    <row r="935" ht="14.25" customHeight="1">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row>
    <row r="936" ht="14.25" customHeight="1">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row>
    <row r="937" ht="14.25" customHeight="1">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row>
    <row r="938" ht="14.25" customHeight="1">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row>
    <row r="939" ht="14.25" customHeight="1">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row>
    <row r="940" ht="14.25" customHeight="1">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row>
    <row r="941" ht="14.25" customHeight="1">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row>
    <row r="942" ht="14.25" customHeight="1">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row>
    <row r="943" ht="14.25" customHeight="1">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row>
    <row r="944" ht="14.25" customHeight="1">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row>
    <row r="945" ht="14.25" customHeight="1">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row>
    <row r="946" ht="14.25" customHeight="1">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row>
    <row r="947" ht="14.25" customHeight="1">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row>
    <row r="948" ht="14.25" customHeight="1">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row>
    <row r="949" ht="14.25" customHeight="1">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row>
    <row r="950" ht="14.25" customHeight="1">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row>
    <row r="951" ht="14.25" customHeight="1">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row>
    <row r="952" ht="14.25" customHeight="1">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row>
    <row r="953" ht="14.25" customHeight="1">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row>
    <row r="954" ht="14.25" customHeight="1">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row>
    <row r="955" ht="14.25" customHeight="1">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row>
    <row r="956" ht="14.25" customHeight="1">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row>
    <row r="957" ht="14.25" customHeight="1">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row>
    <row r="958" ht="14.25" customHeight="1">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row>
    <row r="959" ht="14.25" customHeight="1">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row>
    <row r="960" ht="14.25" customHeight="1">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row>
    <row r="961" ht="14.25" customHeight="1">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row>
    <row r="962" ht="14.25" customHeight="1">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row>
    <row r="963" ht="14.25" customHeight="1">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row>
    <row r="964" ht="14.25" customHeight="1">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row>
    <row r="965" ht="14.25" customHeight="1">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row>
    <row r="966" ht="14.25" customHeight="1">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row>
    <row r="967" ht="14.25" customHeight="1">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row>
    <row r="968" ht="14.25" customHeight="1">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row>
    <row r="969" ht="14.25" customHeight="1">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row>
    <row r="970" ht="14.25" customHeight="1">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row>
    <row r="971" ht="14.25" customHeight="1">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row>
    <row r="972" ht="14.25" customHeight="1">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row>
    <row r="973" ht="14.25" customHeight="1">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row>
    <row r="974" ht="14.25" customHeight="1">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row>
    <row r="975" ht="14.25" customHeight="1">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row>
    <row r="976" ht="14.25" customHeight="1">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row>
    <row r="977" ht="14.25" customHeight="1">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row>
    <row r="978" ht="14.25" customHeight="1">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row>
    <row r="979" ht="14.25" customHeight="1">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row>
    <row r="980" ht="14.25" customHeight="1">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row>
    <row r="981" ht="14.25" customHeight="1">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row>
    <row r="982" ht="14.25" customHeight="1">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row>
    <row r="983" ht="14.25" customHeight="1">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row>
    <row r="984" ht="14.25" customHeight="1">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row>
    <row r="985" ht="14.25" customHeight="1">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row>
    <row r="986" ht="14.25" customHeight="1">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row>
    <row r="987" ht="14.25" customHeight="1">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row>
    <row r="988" ht="14.25" customHeight="1">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row>
    <row r="989" ht="14.25" customHeight="1">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row>
    <row r="990" ht="14.25" customHeight="1">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row>
    <row r="991" ht="14.25" customHeight="1">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row>
    <row r="992" ht="14.25" customHeight="1">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row>
    <row r="993" ht="14.25" customHeight="1">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row>
    <row r="994" ht="14.25" customHeight="1">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row>
    <row r="995" ht="14.25" customHeight="1">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row>
    <row r="996" ht="14.25" customHeight="1">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row>
    <row r="997" ht="14.25" customHeight="1">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row>
    <row r="998" ht="14.25" customHeight="1">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row>
    <row r="999" ht="14.25" customHeight="1">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row>
    <row r="1000" ht="14.25" customHeight="1">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row>
  </sheetData>
  <mergeCells count="82">
    <mergeCell ref="E56:F56"/>
    <mergeCell ref="E57:F57"/>
    <mergeCell ref="E58:F58"/>
    <mergeCell ref="E59:F59"/>
    <mergeCell ref="E60:F60"/>
    <mergeCell ref="E61:F61"/>
    <mergeCell ref="E62:F62"/>
    <mergeCell ref="E63:F63"/>
    <mergeCell ref="E64:F64"/>
    <mergeCell ref="E65:F65"/>
    <mergeCell ref="E66:F66"/>
    <mergeCell ref="E67:F67"/>
    <mergeCell ref="E68:F68"/>
    <mergeCell ref="E69:F69"/>
    <mergeCell ref="E70:F70"/>
    <mergeCell ref="E71:F71"/>
    <mergeCell ref="E72:F72"/>
    <mergeCell ref="E73:F73"/>
    <mergeCell ref="E74:F74"/>
    <mergeCell ref="E75:F75"/>
    <mergeCell ref="E76:F76"/>
    <mergeCell ref="E84:F84"/>
    <mergeCell ref="E85:F85"/>
    <mergeCell ref="E86:F86"/>
    <mergeCell ref="A87:J87"/>
    <mergeCell ref="E77:F77"/>
    <mergeCell ref="E78:F78"/>
    <mergeCell ref="E79:F79"/>
    <mergeCell ref="E80:F80"/>
    <mergeCell ref="E81:F81"/>
    <mergeCell ref="E82:F82"/>
    <mergeCell ref="E83:F83"/>
    <mergeCell ref="I100:J100"/>
    <mergeCell ref="F3:H3"/>
    <mergeCell ref="F4:H4"/>
    <mergeCell ref="E5:H5"/>
    <mergeCell ref="G6:H6"/>
    <mergeCell ref="G7:H7"/>
    <mergeCell ref="G8:H8"/>
    <mergeCell ref="E10:F10"/>
    <mergeCell ref="E11:F11"/>
    <mergeCell ref="E15:F15"/>
    <mergeCell ref="E16:F16"/>
    <mergeCell ref="E17:F17"/>
    <mergeCell ref="E18:F18"/>
    <mergeCell ref="E19:F19"/>
    <mergeCell ref="E20:F20"/>
    <mergeCell ref="E21:F21"/>
    <mergeCell ref="E22:F22"/>
    <mergeCell ref="E23:F23"/>
    <mergeCell ref="E24:F24"/>
    <mergeCell ref="E25:F25"/>
    <mergeCell ref="E26:F26"/>
    <mergeCell ref="E27:F27"/>
    <mergeCell ref="E28:F28"/>
    <mergeCell ref="E29:F29"/>
    <mergeCell ref="E30:F30"/>
    <mergeCell ref="E31:F31"/>
    <mergeCell ref="E32:F32"/>
    <mergeCell ref="E33:F33"/>
    <mergeCell ref="E34:F34"/>
    <mergeCell ref="E35:F35"/>
    <mergeCell ref="E36:F36"/>
    <mergeCell ref="E37:F37"/>
    <mergeCell ref="E38:F38"/>
    <mergeCell ref="E39:F39"/>
    <mergeCell ref="E40:F40"/>
    <mergeCell ref="E41:F41"/>
    <mergeCell ref="E42:F42"/>
    <mergeCell ref="E43:F43"/>
    <mergeCell ref="E44:F44"/>
    <mergeCell ref="E45:F45"/>
    <mergeCell ref="E46:F46"/>
    <mergeCell ref="E47:F47"/>
    <mergeCell ref="E48:F48"/>
    <mergeCell ref="E49:F49"/>
    <mergeCell ref="E50:F50"/>
    <mergeCell ref="E51:F51"/>
    <mergeCell ref="E52:F52"/>
    <mergeCell ref="E53:F53"/>
    <mergeCell ref="E54:F54"/>
    <mergeCell ref="E55:F55"/>
  </mergeCells>
  <printOptions horizontalCentered="1"/>
  <pageMargins bottom="0.75" footer="0.0" header="0.0" left="0.25" right="0.25" top="0.75"/>
  <pageSetup fitToHeight="0" orientation="portrait"/>
  <headerFooter>
    <oddFooter>&amp;C&amp;P/</oddFooter>
  </headerFooter>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4"/>
    <pageSetUpPr fitToPage="1"/>
  </sheetPr>
  <sheetViews>
    <sheetView workbookViewId="0"/>
  </sheetViews>
  <sheetFormatPr customHeight="1" defaultColWidth="12.63" defaultRowHeight="15.0"/>
  <cols>
    <col customWidth="1" min="1" max="1" width="7.38"/>
    <col customWidth="1" min="2" max="2" width="8.38"/>
    <col customWidth="1" min="3" max="3" width="11.38"/>
    <col customWidth="1" min="4" max="4" width="28.63"/>
    <col customWidth="1" min="5" max="5" width="22.38"/>
    <col customWidth="1" min="6" max="6" width="7.5"/>
    <col customWidth="1" min="7" max="7" width="13.5"/>
    <col customWidth="1" min="8" max="8" width="13.0"/>
    <col customWidth="1" min="9" max="9" width="11.63"/>
    <col customWidth="1" min="10" max="10" width="1.38"/>
    <col customWidth="1" min="11" max="11" width="12.63"/>
    <col customWidth="1" min="12" max="12" width="14.5"/>
    <col customWidth="1" min="13" max="26" width="11.5"/>
  </cols>
  <sheetData>
    <row r="1" ht="45.0" customHeight="1">
      <c r="A1" s="1"/>
      <c r="B1" s="2"/>
      <c r="C1" s="2"/>
      <c r="D1" s="2"/>
      <c r="E1" s="2"/>
      <c r="F1" s="2"/>
      <c r="G1" s="2"/>
      <c r="H1" s="2"/>
      <c r="I1" s="2"/>
      <c r="J1" s="3"/>
      <c r="K1" s="3"/>
      <c r="L1" s="3"/>
      <c r="M1" s="3"/>
      <c r="N1" s="3"/>
      <c r="O1" s="3"/>
      <c r="P1" s="3"/>
      <c r="Q1" s="3"/>
      <c r="R1" s="3"/>
      <c r="S1" s="3"/>
      <c r="T1" s="3"/>
      <c r="U1" s="3"/>
      <c r="V1" s="3"/>
      <c r="W1" s="3"/>
      <c r="X1" s="3"/>
      <c r="Y1" s="3"/>
      <c r="Z1" s="3"/>
    </row>
    <row r="2" ht="6.75" customHeight="1">
      <c r="A2" s="4"/>
      <c r="B2" s="4"/>
      <c r="C2" s="4"/>
      <c r="D2" s="4"/>
      <c r="E2" s="4"/>
      <c r="F2" s="4"/>
      <c r="G2" s="4"/>
      <c r="H2" s="4"/>
      <c r="I2" s="4"/>
      <c r="J2" s="4"/>
      <c r="K2" s="4"/>
      <c r="L2" s="3"/>
      <c r="M2" s="3"/>
      <c r="N2" s="3"/>
      <c r="O2" s="3"/>
      <c r="P2" s="3"/>
      <c r="Q2" s="3"/>
      <c r="R2" s="3"/>
      <c r="S2" s="3"/>
      <c r="T2" s="3"/>
      <c r="U2" s="3"/>
      <c r="V2" s="3"/>
      <c r="W2" s="3"/>
      <c r="X2" s="3"/>
      <c r="Y2" s="3"/>
      <c r="Z2" s="3"/>
    </row>
    <row r="3" ht="15.0" customHeight="1">
      <c r="A3" s="5"/>
      <c r="B3" s="5"/>
      <c r="C3" s="5"/>
      <c r="D3" s="5"/>
      <c r="E3" s="5"/>
      <c r="F3" s="5"/>
      <c r="G3" s="5"/>
      <c r="H3" s="5"/>
      <c r="I3" s="5"/>
      <c r="J3" s="3"/>
      <c r="K3" s="3"/>
      <c r="L3" s="3"/>
      <c r="M3" s="3"/>
      <c r="N3" s="3"/>
      <c r="O3" s="3"/>
      <c r="P3" s="3"/>
      <c r="Q3" s="3"/>
      <c r="R3" s="3"/>
      <c r="S3" s="3"/>
      <c r="T3" s="3"/>
      <c r="U3" s="3"/>
      <c r="V3" s="3"/>
      <c r="W3" s="3"/>
      <c r="X3" s="3"/>
      <c r="Y3" s="3"/>
      <c r="Z3" s="3"/>
    </row>
    <row r="4" ht="22.5" customHeight="1">
      <c r="A4" s="6"/>
      <c r="B4" s="6"/>
      <c r="C4" s="6"/>
      <c r="D4" s="6"/>
      <c r="E4" s="60"/>
      <c r="F4" s="7"/>
      <c r="J4" s="3"/>
      <c r="K4" s="8"/>
      <c r="L4" s="3"/>
      <c r="M4" s="3"/>
      <c r="N4" s="3"/>
      <c r="O4" s="3"/>
      <c r="P4" s="3"/>
      <c r="Q4" s="3"/>
      <c r="R4" s="3"/>
      <c r="S4" s="3"/>
      <c r="T4" s="3"/>
      <c r="U4" s="3"/>
      <c r="V4" s="3"/>
      <c r="W4" s="3"/>
      <c r="X4" s="3"/>
      <c r="Y4" s="3"/>
      <c r="Z4" s="3"/>
    </row>
    <row r="5" ht="18.0" customHeight="1">
      <c r="A5" s="9"/>
      <c r="B5" s="10"/>
      <c r="C5" s="11"/>
      <c r="D5" s="12"/>
      <c r="E5" s="63"/>
      <c r="F5" s="13"/>
      <c r="J5" s="3"/>
      <c r="K5" s="10"/>
      <c r="L5" s="3"/>
      <c r="M5" s="3"/>
      <c r="N5" s="3"/>
      <c r="O5" s="3"/>
      <c r="P5" s="3"/>
      <c r="Q5" s="3"/>
      <c r="R5" s="3"/>
      <c r="S5" s="3"/>
      <c r="T5" s="3"/>
      <c r="U5" s="3"/>
      <c r="V5" s="3"/>
      <c r="W5" s="3"/>
      <c r="X5" s="3"/>
      <c r="Y5" s="3"/>
      <c r="Z5" s="3"/>
    </row>
    <row r="6" ht="21.0" customHeight="1">
      <c r="A6" s="3"/>
      <c r="B6" s="3"/>
      <c r="C6" s="3"/>
      <c r="D6" s="3"/>
      <c r="E6" s="14" t="s">
        <v>1422</v>
      </c>
      <c r="J6" s="3"/>
      <c r="K6" s="3"/>
      <c r="L6" s="3"/>
      <c r="M6" s="3"/>
      <c r="N6" s="3"/>
      <c r="O6" s="3"/>
      <c r="P6" s="3"/>
      <c r="Q6" s="3"/>
      <c r="R6" s="3"/>
      <c r="S6" s="3"/>
      <c r="T6" s="3"/>
      <c r="U6" s="3"/>
      <c r="V6" s="3"/>
      <c r="W6" s="3"/>
      <c r="X6" s="3"/>
      <c r="Y6" s="3"/>
      <c r="Z6" s="3"/>
    </row>
    <row r="7" ht="18.75" customHeight="1">
      <c r="A7" s="3"/>
      <c r="B7" s="3"/>
      <c r="C7" s="3"/>
      <c r="D7" s="3"/>
      <c r="E7" s="60"/>
      <c r="F7" s="60"/>
      <c r="G7" s="15"/>
      <c r="J7" s="3"/>
      <c r="K7" s="3"/>
      <c r="L7" s="3"/>
      <c r="M7" s="3"/>
      <c r="N7" s="3"/>
      <c r="O7" s="3"/>
      <c r="P7" s="3"/>
      <c r="Q7" s="3"/>
      <c r="R7" s="3"/>
      <c r="S7" s="3"/>
      <c r="T7" s="3"/>
      <c r="U7" s="3"/>
      <c r="V7" s="3"/>
      <c r="W7" s="3"/>
      <c r="X7" s="3"/>
      <c r="Y7" s="3"/>
      <c r="Z7" s="3"/>
    </row>
    <row r="8" ht="14.25" customHeight="1">
      <c r="A8" s="3"/>
      <c r="B8" s="3"/>
      <c r="C8" s="3"/>
      <c r="D8" s="3"/>
      <c r="E8" s="67"/>
      <c r="F8" s="68"/>
      <c r="G8" s="16"/>
      <c r="J8" s="3"/>
      <c r="K8" s="3"/>
      <c r="L8" s="3"/>
      <c r="M8" s="3"/>
      <c r="N8" s="3"/>
      <c r="O8" s="3"/>
      <c r="P8" s="3"/>
      <c r="Q8" s="3"/>
      <c r="R8" s="3"/>
      <c r="S8" s="3"/>
      <c r="T8" s="3"/>
      <c r="U8" s="3"/>
      <c r="V8" s="3"/>
      <c r="W8" s="3"/>
      <c r="X8" s="3"/>
      <c r="Y8" s="3"/>
      <c r="Z8" s="3"/>
    </row>
    <row r="9" ht="18.75" customHeight="1">
      <c r="A9" s="3"/>
      <c r="B9" s="3"/>
      <c r="C9" s="3"/>
      <c r="D9" s="3"/>
      <c r="E9" s="68"/>
      <c r="F9" s="68"/>
      <c r="G9" s="17"/>
      <c r="J9" s="3"/>
      <c r="K9" s="18"/>
      <c r="L9" s="3"/>
      <c r="M9" s="3"/>
      <c r="N9" s="3"/>
      <c r="O9" s="3"/>
      <c r="P9" s="3"/>
      <c r="Q9" s="3"/>
      <c r="R9" s="3"/>
      <c r="S9" s="3"/>
      <c r="T9" s="3"/>
      <c r="U9" s="3"/>
      <c r="V9" s="3"/>
      <c r="W9" s="3"/>
      <c r="X9" s="3"/>
      <c r="Y9" s="3"/>
      <c r="Z9" s="3"/>
    </row>
    <row r="10" ht="18.0" customHeight="1">
      <c r="A10" s="3"/>
      <c r="B10" s="3"/>
      <c r="C10" s="3"/>
      <c r="D10" s="3"/>
      <c r="E10" s="3"/>
      <c r="F10" s="3"/>
      <c r="G10" s="3"/>
      <c r="H10" s="3"/>
      <c r="I10" s="19"/>
      <c r="J10" s="3"/>
      <c r="K10" s="3"/>
      <c r="L10" s="3"/>
      <c r="M10" s="3"/>
      <c r="N10" s="3"/>
      <c r="O10" s="3"/>
      <c r="P10" s="3"/>
      <c r="Q10" s="3"/>
      <c r="R10" s="3"/>
      <c r="S10" s="3"/>
      <c r="T10" s="3"/>
      <c r="U10" s="3"/>
      <c r="V10" s="3"/>
      <c r="W10" s="3"/>
      <c r="X10" s="3"/>
      <c r="Y10" s="3"/>
      <c r="Z10" s="3"/>
    </row>
    <row r="11" ht="15.0" customHeight="1">
      <c r="A11" s="20"/>
      <c r="B11" s="20"/>
      <c r="C11" s="20"/>
      <c r="D11" s="20"/>
      <c r="E11" s="109"/>
      <c r="F11" s="22"/>
      <c r="G11" s="10"/>
      <c r="H11" s="3"/>
      <c r="I11" s="3"/>
      <c r="J11" s="3"/>
      <c r="K11" s="3"/>
      <c r="L11" s="3"/>
      <c r="M11" s="3"/>
      <c r="N11" s="3"/>
      <c r="O11" s="3"/>
      <c r="P11" s="3"/>
      <c r="Q11" s="3"/>
      <c r="R11" s="3"/>
      <c r="S11" s="3"/>
      <c r="T11" s="3"/>
      <c r="U11" s="3"/>
      <c r="V11" s="3"/>
      <c r="W11" s="3"/>
      <c r="X11" s="3"/>
      <c r="Y11" s="3"/>
      <c r="Z11" s="3"/>
    </row>
    <row r="12" ht="1.5" customHeight="1">
      <c r="A12" s="20"/>
      <c r="B12" s="20"/>
      <c r="C12" s="20"/>
      <c r="D12" s="20"/>
      <c r="E12" s="109"/>
      <c r="F12" s="22"/>
      <c r="G12" s="74"/>
      <c r="H12" s="21"/>
      <c r="I12" s="22"/>
      <c r="J12" s="23"/>
      <c r="K12" s="23"/>
      <c r="L12" s="23"/>
      <c r="M12" s="23"/>
      <c r="N12" s="23"/>
      <c r="O12" s="23"/>
      <c r="P12" s="23"/>
      <c r="Q12" s="23"/>
      <c r="R12" s="23"/>
      <c r="S12" s="23"/>
      <c r="T12" s="23"/>
      <c r="U12" s="23"/>
      <c r="V12" s="23"/>
      <c r="W12" s="23"/>
      <c r="X12" s="23"/>
      <c r="Y12" s="23"/>
      <c r="Z12" s="23"/>
    </row>
    <row r="13" ht="7.5" hidden="1" customHeight="1">
      <c r="A13" s="20"/>
      <c r="B13" s="20"/>
      <c r="C13" s="20"/>
      <c r="D13" s="20"/>
      <c r="E13" s="6"/>
      <c r="F13" s="6"/>
      <c r="G13" s="6"/>
      <c r="H13" s="6"/>
      <c r="I13" s="6"/>
      <c r="J13" s="3"/>
      <c r="K13" s="3"/>
      <c r="L13" s="3"/>
      <c r="M13" s="3"/>
      <c r="N13" s="3"/>
      <c r="O13" s="3"/>
      <c r="P13" s="3"/>
      <c r="Q13" s="3"/>
      <c r="R13" s="3"/>
      <c r="S13" s="3"/>
      <c r="T13" s="3"/>
      <c r="U13" s="3"/>
      <c r="V13" s="3"/>
      <c r="W13" s="3"/>
      <c r="X13" s="3"/>
      <c r="Y13" s="3"/>
      <c r="Z13" s="3"/>
    </row>
    <row r="14" ht="21.75" hidden="1" customHeight="1">
      <c r="A14" s="20"/>
      <c r="B14" s="20"/>
      <c r="C14" s="20"/>
      <c r="D14" s="20"/>
      <c r="E14" s="110"/>
      <c r="F14" s="111"/>
      <c r="G14" s="79"/>
      <c r="H14" s="24"/>
      <c r="I14" s="22"/>
      <c r="J14" s="3"/>
      <c r="K14" s="3"/>
      <c r="L14" s="3"/>
      <c r="M14" s="3"/>
      <c r="N14" s="3"/>
      <c r="O14" s="3"/>
      <c r="P14" s="3"/>
      <c r="Q14" s="3"/>
      <c r="R14" s="3"/>
      <c r="S14" s="3"/>
      <c r="T14" s="3"/>
      <c r="U14" s="3"/>
      <c r="V14" s="3"/>
      <c r="W14" s="3"/>
      <c r="X14" s="3"/>
      <c r="Y14" s="3"/>
      <c r="Z14" s="3"/>
    </row>
    <row r="15" ht="6.0" customHeight="1">
      <c r="A15" s="6"/>
      <c r="B15" s="6"/>
      <c r="C15" s="6"/>
      <c r="D15" s="6"/>
      <c r="E15" s="6"/>
      <c r="F15" s="6"/>
      <c r="G15" s="6"/>
      <c r="H15" s="6"/>
      <c r="I15" s="6"/>
      <c r="J15" s="3"/>
      <c r="K15" s="3"/>
      <c r="L15" s="3"/>
      <c r="M15" s="3"/>
      <c r="N15" s="3"/>
      <c r="O15" s="3"/>
      <c r="P15" s="3"/>
      <c r="Q15" s="3"/>
      <c r="R15" s="3"/>
      <c r="S15" s="3"/>
      <c r="T15" s="3"/>
      <c r="U15" s="3"/>
      <c r="V15" s="3"/>
      <c r="W15" s="3"/>
      <c r="X15" s="3"/>
      <c r="Y15" s="3"/>
      <c r="Z15" s="3"/>
    </row>
    <row r="16" ht="14.25" customHeight="1">
      <c r="A16" s="25" t="s">
        <v>0</v>
      </c>
      <c r="B16" s="25" t="s">
        <v>1</v>
      </c>
      <c r="C16" s="25" t="s">
        <v>2</v>
      </c>
      <c r="D16" s="26" t="s">
        <v>18</v>
      </c>
      <c r="E16" s="81" t="s">
        <v>19</v>
      </c>
      <c r="F16" s="82"/>
      <c r="G16" s="25" t="s">
        <v>20</v>
      </c>
      <c r="H16" s="27" t="s">
        <v>4</v>
      </c>
      <c r="I16" s="27" t="s">
        <v>5</v>
      </c>
      <c r="J16" s="28"/>
      <c r="K16" s="27" t="s">
        <v>6</v>
      </c>
      <c r="L16" s="29" t="s">
        <v>7</v>
      </c>
      <c r="M16" s="23"/>
      <c r="N16" s="23"/>
      <c r="O16" s="23"/>
      <c r="P16" s="23"/>
      <c r="Q16" s="23"/>
      <c r="R16" s="23"/>
      <c r="S16" s="23"/>
      <c r="T16" s="23"/>
      <c r="U16" s="23"/>
      <c r="V16" s="23"/>
      <c r="W16" s="23"/>
      <c r="X16" s="23"/>
      <c r="Y16" s="23"/>
      <c r="Z16" s="23"/>
    </row>
    <row r="17" ht="147.0" customHeight="1">
      <c r="A17" s="30">
        <v>1.0</v>
      </c>
      <c r="B17" s="31">
        <v>1.0</v>
      </c>
      <c r="C17" s="32">
        <v>1080.0</v>
      </c>
      <c r="D17" s="33"/>
      <c r="E17" s="122" t="s">
        <v>1769</v>
      </c>
      <c r="F17" s="101"/>
      <c r="G17" s="88" t="s">
        <v>1770</v>
      </c>
      <c r="H17" s="34" t="s">
        <v>1771</v>
      </c>
      <c r="I17" s="35">
        <v>5552.0</v>
      </c>
      <c r="J17" s="36"/>
      <c r="K17" s="37">
        <f t="shared" ref="K17:K52" si="1">I17*1.8</f>
        <v>9993.6</v>
      </c>
      <c r="L17" s="38" t="str">
        <f t="shared" ref="L17:L52" si="2">IFERROR(VLOOKUP(C17,Productos!$A$2:$B$415,2,FALSE),"")</f>
        <v/>
      </c>
      <c r="M17" s="3"/>
      <c r="N17" s="3"/>
      <c r="O17" s="3"/>
      <c r="P17" s="3"/>
      <c r="Q17" s="3"/>
      <c r="R17" s="3"/>
      <c r="S17" s="3"/>
      <c r="T17" s="3"/>
      <c r="U17" s="3"/>
      <c r="V17" s="3"/>
      <c r="W17" s="3"/>
      <c r="X17" s="3"/>
      <c r="Y17" s="3"/>
      <c r="Z17" s="3"/>
    </row>
    <row r="18" ht="147.0" customHeight="1">
      <c r="A18" s="41">
        <v>2.0</v>
      </c>
      <c r="B18" s="42">
        <v>1.0</v>
      </c>
      <c r="C18" s="43">
        <v>1081.0</v>
      </c>
      <c r="D18" s="44"/>
      <c r="E18" s="94" t="s">
        <v>1772</v>
      </c>
      <c r="F18" s="82"/>
      <c r="G18" s="88" t="s">
        <v>1770</v>
      </c>
      <c r="H18" s="45" t="s">
        <v>1771</v>
      </c>
      <c r="I18" s="46">
        <v>5760.0</v>
      </c>
      <c r="J18" s="47"/>
      <c r="K18" s="37">
        <f t="shared" si="1"/>
        <v>10368</v>
      </c>
      <c r="L18" s="38" t="str">
        <f t="shared" si="2"/>
        <v/>
      </c>
      <c r="M18" s="3"/>
      <c r="N18" s="3"/>
      <c r="O18" s="3"/>
      <c r="P18" s="3"/>
      <c r="Q18" s="3"/>
      <c r="R18" s="3"/>
      <c r="S18" s="3"/>
      <c r="T18" s="3"/>
      <c r="U18" s="3"/>
      <c r="V18" s="3"/>
      <c r="W18" s="3"/>
      <c r="X18" s="3"/>
      <c r="Y18" s="3"/>
      <c r="Z18" s="3"/>
    </row>
    <row r="19" ht="147.0" customHeight="1">
      <c r="A19" s="181">
        <v>3.0</v>
      </c>
      <c r="B19" s="182">
        <v>1.0</v>
      </c>
      <c r="C19" s="183">
        <v>1082.0</v>
      </c>
      <c r="D19" s="184"/>
      <c r="E19" s="185" t="s">
        <v>1773</v>
      </c>
      <c r="F19" s="186"/>
      <c r="G19" s="88" t="s">
        <v>1770</v>
      </c>
      <c r="H19" s="45" t="s">
        <v>1771</v>
      </c>
      <c r="I19" s="187">
        <v>5981.0</v>
      </c>
      <c r="J19" s="36"/>
      <c r="K19" s="37">
        <f t="shared" si="1"/>
        <v>10765.8</v>
      </c>
      <c r="L19" s="38" t="str">
        <f t="shared" si="2"/>
        <v/>
      </c>
      <c r="M19" s="3"/>
      <c r="N19" s="3"/>
      <c r="O19" s="3"/>
      <c r="P19" s="3"/>
      <c r="Q19" s="3"/>
      <c r="R19" s="3"/>
      <c r="S19" s="3"/>
      <c r="T19" s="3"/>
      <c r="U19" s="3"/>
      <c r="V19" s="3"/>
      <c r="W19" s="3"/>
      <c r="X19" s="3"/>
      <c r="Y19" s="3"/>
      <c r="Z19" s="3"/>
    </row>
    <row r="20" ht="147.0" customHeight="1">
      <c r="A20" s="30">
        <v>4.0</v>
      </c>
      <c r="B20" s="31">
        <v>1.0</v>
      </c>
      <c r="C20" s="32">
        <v>1083.0</v>
      </c>
      <c r="D20" s="33"/>
      <c r="E20" s="122" t="s">
        <v>1774</v>
      </c>
      <c r="F20" s="101"/>
      <c r="G20" s="88" t="s">
        <v>1770</v>
      </c>
      <c r="H20" s="34" t="s">
        <v>1771</v>
      </c>
      <c r="I20" s="35">
        <v>6693.0</v>
      </c>
      <c r="J20" s="36"/>
      <c r="K20" s="37">
        <f t="shared" si="1"/>
        <v>12047.4</v>
      </c>
      <c r="L20" s="38" t="str">
        <f t="shared" si="2"/>
        <v/>
      </c>
      <c r="M20" s="3"/>
      <c r="N20" s="3"/>
      <c r="O20" s="3"/>
      <c r="P20" s="3"/>
      <c r="Q20" s="3"/>
      <c r="R20" s="3"/>
      <c r="S20" s="3"/>
      <c r="T20" s="3"/>
      <c r="U20" s="3"/>
      <c r="V20" s="3"/>
      <c r="W20" s="3"/>
      <c r="X20" s="3"/>
      <c r="Y20" s="3"/>
      <c r="Z20" s="3"/>
    </row>
    <row r="21" ht="147.0" customHeight="1">
      <c r="A21" s="41">
        <v>5.0</v>
      </c>
      <c r="B21" s="42">
        <v>1.0</v>
      </c>
      <c r="C21" s="43">
        <v>1084.0</v>
      </c>
      <c r="D21" s="44"/>
      <c r="E21" s="188" t="s">
        <v>1775</v>
      </c>
      <c r="F21" s="82"/>
      <c r="G21" s="88" t="s">
        <v>1770</v>
      </c>
      <c r="H21" s="45" t="s">
        <v>1771</v>
      </c>
      <c r="I21" s="46">
        <v>7865.0</v>
      </c>
      <c r="J21" s="47"/>
      <c r="K21" s="37">
        <f t="shared" si="1"/>
        <v>14157</v>
      </c>
      <c r="L21" s="38" t="str">
        <f t="shared" si="2"/>
        <v/>
      </c>
      <c r="M21" s="23"/>
      <c r="N21" s="23"/>
      <c r="O21" s="23"/>
      <c r="P21" s="23"/>
      <c r="Q21" s="23"/>
      <c r="R21" s="23"/>
      <c r="S21" s="23"/>
      <c r="T21" s="23"/>
      <c r="U21" s="23"/>
      <c r="V21" s="23"/>
      <c r="W21" s="23"/>
      <c r="X21" s="23"/>
      <c r="Y21" s="23"/>
      <c r="Z21" s="23"/>
    </row>
    <row r="22" ht="147.0" customHeight="1">
      <c r="A22" s="41">
        <v>6.0</v>
      </c>
      <c r="B22" s="42">
        <v>1.0</v>
      </c>
      <c r="C22" s="43">
        <v>1104.0</v>
      </c>
      <c r="D22" s="44"/>
      <c r="E22" s="94" t="s">
        <v>1776</v>
      </c>
      <c r="F22" s="82"/>
      <c r="G22" s="88" t="s">
        <v>1770</v>
      </c>
      <c r="H22" s="45" t="s">
        <v>1771</v>
      </c>
      <c r="I22" s="189">
        <v>6526.0</v>
      </c>
      <c r="J22" s="47"/>
      <c r="K22" s="37">
        <f t="shared" si="1"/>
        <v>11746.8</v>
      </c>
      <c r="L22" s="38" t="str">
        <f t="shared" si="2"/>
        <v/>
      </c>
      <c r="M22" s="3"/>
      <c r="N22" s="3"/>
      <c r="O22" s="3"/>
      <c r="P22" s="3"/>
      <c r="Q22" s="3"/>
      <c r="R22" s="3"/>
      <c r="S22" s="3"/>
      <c r="T22" s="3"/>
      <c r="U22" s="3"/>
      <c r="V22" s="3"/>
      <c r="W22" s="3"/>
      <c r="X22" s="3"/>
      <c r="Y22" s="3"/>
      <c r="Z22" s="3"/>
    </row>
    <row r="23" ht="147.75" customHeight="1">
      <c r="A23" s="41">
        <v>7.0</v>
      </c>
      <c r="B23" s="42">
        <v>1.0</v>
      </c>
      <c r="C23" s="43">
        <v>1105.0</v>
      </c>
      <c r="D23" s="44"/>
      <c r="E23" s="94" t="s">
        <v>1777</v>
      </c>
      <c r="F23" s="82"/>
      <c r="G23" s="88" t="s">
        <v>1770</v>
      </c>
      <c r="H23" s="45" t="s">
        <v>1771</v>
      </c>
      <c r="I23" s="46">
        <v>7051.0</v>
      </c>
      <c r="J23" s="47"/>
      <c r="K23" s="37">
        <f t="shared" si="1"/>
        <v>12691.8</v>
      </c>
      <c r="L23" s="38" t="str">
        <f t="shared" si="2"/>
        <v/>
      </c>
      <c r="M23" s="3"/>
      <c r="N23" s="3"/>
      <c r="O23" s="3"/>
      <c r="P23" s="3"/>
      <c r="Q23" s="3"/>
      <c r="R23" s="3"/>
      <c r="S23" s="3"/>
      <c r="T23" s="3"/>
      <c r="U23" s="3"/>
      <c r="V23" s="3"/>
      <c r="W23" s="3"/>
      <c r="X23" s="3"/>
      <c r="Y23" s="3"/>
      <c r="Z23" s="3"/>
    </row>
    <row r="24" ht="147.0" customHeight="1">
      <c r="A24" s="41">
        <v>8.0</v>
      </c>
      <c r="B24" s="42">
        <v>1.0</v>
      </c>
      <c r="C24" s="43">
        <v>1106.0</v>
      </c>
      <c r="D24" s="44"/>
      <c r="E24" s="94" t="s">
        <v>1778</v>
      </c>
      <c r="F24" s="82"/>
      <c r="G24" s="88" t="s">
        <v>1770</v>
      </c>
      <c r="H24" s="45" t="s">
        <v>1771</v>
      </c>
      <c r="I24" s="46">
        <v>7302.0</v>
      </c>
      <c r="J24" s="47"/>
      <c r="K24" s="37">
        <f t="shared" si="1"/>
        <v>13143.6</v>
      </c>
      <c r="L24" s="38" t="str">
        <f t="shared" si="2"/>
        <v/>
      </c>
      <c r="M24" s="3"/>
      <c r="N24" s="3"/>
      <c r="O24" s="3"/>
      <c r="P24" s="3"/>
      <c r="Q24" s="3"/>
      <c r="R24" s="3"/>
      <c r="S24" s="3"/>
      <c r="T24" s="3"/>
      <c r="U24" s="3"/>
      <c r="V24" s="3"/>
      <c r="W24" s="3"/>
      <c r="X24" s="3"/>
      <c r="Y24" s="3"/>
      <c r="Z24" s="3"/>
    </row>
    <row r="25" ht="147.75" customHeight="1">
      <c r="A25" s="41">
        <v>9.0</v>
      </c>
      <c r="B25" s="42">
        <v>1.0</v>
      </c>
      <c r="C25" s="43">
        <v>327.0</v>
      </c>
      <c r="D25" s="44"/>
      <c r="E25" s="94" t="s">
        <v>1779</v>
      </c>
      <c r="F25" s="82"/>
      <c r="G25" s="123" t="s">
        <v>1780</v>
      </c>
      <c r="H25" s="45" t="s">
        <v>1771</v>
      </c>
      <c r="I25" s="46">
        <v>2807.0</v>
      </c>
      <c r="J25" s="47"/>
      <c r="K25" s="37">
        <f t="shared" si="1"/>
        <v>5052.6</v>
      </c>
      <c r="L25" s="38" t="str">
        <f t="shared" si="2"/>
        <v/>
      </c>
      <c r="M25" s="3"/>
      <c r="N25" s="3"/>
      <c r="O25" s="3"/>
      <c r="P25" s="3"/>
      <c r="Q25" s="3"/>
      <c r="R25" s="3"/>
      <c r="S25" s="3"/>
      <c r="T25" s="3"/>
      <c r="U25" s="3"/>
      <c r="V25" s="3"/>
      <c r="W25" s="3"/>
      <c r="X25" s="3"/>
      <c r="Y25" s="3"/>
      <c r="Z25" s="3"/>
    </row>
    <row r="26" ht="147.75" customHeight="1">
      <c r="A26" s="41">
        <v>10.0</v>
      </c>
      <c r="B26" s="42">
        <v>1.0</v>
      </c>
      <c r="C26" s="43">
        <v>328.0</v>
      </c>
      <c r="D26" s="44"/>
      <c r="E26" s="94" t="s">
        <v>1781</v>
      </c>
      <c r="F26" s="82"/>
      <c r="G26" s="123" t="s">
        <v>1782</v>
      </c>
      <c r="H26" s="45" t="s">
        <v>1771</v>
      </c>
      <c r="I26" s="46">
        <v>2321.0</v>
      </c>
      <c r="J26" s="47"/>
      <c r="K26" s="37">
        <f t="shared" si="1"/>
        <v>4177.8</v>
      </c>
      <c r="L26" s="38" t="str">
        <f t="shared" si="2"/>
        <v/>
      </c>
      <c r="M26" s="3"/>
      <c r="N26" s="3"/>
      <c r="O26" s="3"/>
      <c r="P26" s="3"/>
      <c r="Q26" s="3"/>
      <c r="R26" s="3"/>
      <c r="S26" s="3"/>
      <c r="T26" s="3"/>
      <c r="U26" s="3"/>
      <c r="V26" s="3"/>
      <c r="W26" s="3"/>
      <c r="X26" s="3"/>
      <c r="Y26" s="3"/>
      <c r="Z26" s="3"/>
    </row>
    <row r="27" ht="147.75" customHeight="1">
      <c r="A27" s="41">
        <v>11.0</v>
      </c>
      <c r="B27" s="42">
        <v>1.0</v>
      </c>
      <c r="C27" s="43">
        <v>329.0</v>
      </c>
      <c r="D27" s="44"/>
      <c r="E27" s="94" t="s">
        <v>1783</v>
      </c>
      <c r="F27" s="82"/>
      <c r="G27" s="123" t="s">
        <v>1784</v>
      </c>
      <c r="H27" s="45" t="s">
        <v>1771</v>
      </c>
      <c r="I27" s="190">
        <v>1763.0</v>
      </c>
      <c r="J27" s="47"/>
      <c r="K27" s="37">
        <f t="shared" si="1"/>
        <v>3173.4</v>
      </c>
      <c r="L27" s="38" t="str">
        <f t="shared" si="2"/>
        <v/>
      </c>
      <c r="M27" s="3"/>
      <c r="N27" s="3"/>
      <c r="O27" s="3"/>
      <c r="P27" s="3"/>
      <c r="Q27" s="3"/>
      <c r="R27" s="3"/>
      <c r="S27" s="3"/>
      <c r="T27" s="3"/>
      <c r="U27" s="3"/>
      <c r="V27" s="3"/>
      <c r="W27" s="3"/>
      <c r="X27" s="3"/>
      <c r="Y27" s="3"/>
      <c r="Z27" s="3"/>
    </row>
    <row r="28" ht="147.0" customHeight="1">
      <c r="A28" s="41">
        <v>12.0</v>
      </c>
      <c r="B28" s="42">
        <v>1.0</v>
      </c>
      <c r="C28" s="43">
        <v>57.0</v>
      </c>
      <c r="D28" s="44"/>
      <c r="E28" s="94" t="s">
        <v>1785</v>
      </c>
      <c r="F28" s="82"/>
      <c r="G28" s="123" t="s">
        <v>1786</v>
      </c>
      <c r="H28" s="45" t="s">
        <v>1787</v>
      </c>
      <c r="I28" s="46">
        <v>10172.0</v>
      </c>
      <c r="J28" s="47"/>
      <c r="K28" s="37">
        <f t="shared" si="1"/>
        <v>18309.6</v>
      </c>
      <c r="L28" s="38" t="str">
        <f t="shared" si="2"/>
        <v/>
      </c>
      <c r="M28" s="3"/>
      <c r="N28" s="3"/>
      <c r="O28" s="3"/>
      <c r="P28" s="3"/>
      <c r="Q28" s="3"/>
      <c r="R28" s="3"/>
      <c r="S28" s="3"/>
      <c r="T28" s="3"/>
      <c r="U28" s="3"/>
      <c r="V28" s="3"/>
      <c r="W28" s="3"/>
      <c r="X28" s="3"/>
      <c r="Y28" s="3"/>
      <c r="Z28" s="3"/>
    </row>
    <row r="29" ht="147.75" customHeight="1">
      <c r="A29" s="41">
        <v>13.0</v>
      </c>
      <c r="B29" s="42">
        <v>1.0</v>
      </c>
      <c r="C29" s="43">
        <v>58.0</v>
      </c>
      <c r="D29" s="44"/>
      <c r="E29" s="94" t="s">
        <v>1788</v>
      </c>
      <c r="F29" s="82"/>
      <c r="G29" s="123" t="s">
        <v>1789</v>
      </c>
      <c r="H29" s="45" t="s">
        <v>1790</v>
      </c>
      <c r="I29" s="46">
        <v>16534.0</v>
      </c>
      <c r="J29" s="47"/>
      <c r="K29" s="37">
        <f t="shared" si="1"/>
        <v>29761.2</v>
      </c>
      <c r="L29" s="38" t="str">
        <f t="shared" si="2"/>
        <v/>
      </c>
      <c r="M29" s="3"/>
      <c r="N29" s="3"/>
      <c r="O29" s="3"/>
      <c r="P29" s="3"/>
      <c r="Q29" s="3"/>
      <c r="R29" s="3"/>
      <c r="S29" s="3"/>
      <c r="T29" s="3"/>
      <c r="U29" s="3"/>
      <c r="V29" s="3"/>
      <c r="W29" s="3"/>
      <c r="X29" s="3"/>
      <c r="Y29" s="3"/>
      <c r="Z29" s="3"/>
    </row>
    <row r="30" ht="147.75" customHeight="1">
      <c r="A30" s="41">
        <v>14.0</v>
      </c>
      <c r="B30" s="42">
        <v>1.0</v>
      </c>
      <c r="C30" s="43">
        <v>59.0</v>
      </c>
      <c r="D30" s="44"/>
      <c r="E30" s="94" t="s">
        <v>1791</v>
      </c>
      <c r="F30" s="82"/>
      <c r="G30" s="123" t="s">
        <v>1792</v>
      </c>
      <c r="H30" s="45" t="s">
        <v>1793</v>
      </c>
      <c r="I30" s="46">
        <v>10812.0</v>
      </c>
      <c r="J30" s="47"/>
      <c r="K30" s="37">
        <f t="shared" si="1"/>
        <v>19461.6</v>
      </c>
      <c r="L30" s="38" t="str">
        <f t="shared" si="2"/>
        <v/>
      </c>
      <c r="M30" s="3"/>
      <c r="N30" s="3"/>
      <c r="O30" s="3"/>
      <c r="P30" s="3"/>
      <c r="Q30" s="3"/>
      <c r="R30" s="3"/>
      <c r="S30" s="3"/>
      <c r="T30" s="3"/>
      <c r="U30" s="3"/>
      <c r="V30" s="3"/>
      <c r="W30" s="3"/>
      <c r="X30" s="3"/>
      <c r="Y30" s="3"/>
      <c r="Z30" s="3"/>
    </row>
    <row r="31" ht="147.75" customHeight="1">
      <c r="A31" s="41">
        <v>15.0</v>
      </c>
      <c r="B31" s="42">
        <v>1.0</v>
      </c>
      <c r="C31" s="43">
        <v>60.0</v>
      </c>
      <c r="D31" s="44"/>
      <c r="E31" s="94" t="s">
        <v>1794</v>
      </c>
      <c r="F31" s="82"/>
      <c r="G31" s="123" t="s">
        <v>1795</v>
      </c>
      <c r="H31" s="45" t="s">
        <v>1787</v>
      </c>
      <c r="I31" s="46">
        <v>14107.0</v>
      </c>
      <c r="J31" s="47"/>
      <c r="K31" s="37">
        <f t="shared" si="1"/>
        <v>25392.6</v>
      </c>
      <c r="L31" s="38" t="str">
        <f t="shared" si="2"/>
        <v/>
      </c>
      <c r="M31" s="3"/>
      <c r="N31" s="3"/>
      <c r="O31" s="3"/>
      <c r="P31" s="3"/>
      <c r="Q31" s="3"/>
      <c r="R31" s="3"/>
      <c r="S31" s="3"/>
      <c r="T31" s="3"/>
      <c r="U31" s="3"/>
      <c r="V31" s="3"/>
      <c r="W31" s="3"/>
      <c r="X31" s="3"/>
      <c r="Y31" s="3"/>
      <c r="Z31" s="3"/>
    </row>
    <row r="32" ht="147.75" customHeight="1">
      <c r="A32" s="41">
        <v>16.0</v>
      </c>
      <c r="B32" s="42">
        <v>1.0</v>
      </c>
      <c r="C32" s="43">
        <v>190.0</v>
      </c>
      <c r="D32" s="44"/>
      <c r="E32" s="94" t="s">
        <v>1796</v>
      </c>
      <c r="F32" s="82"/>
      <c r="G32" s="123" t="s">
        <v>1797</v>
      </c>
      <c r="H32" s="45" t="s">
        <v>1798</v>
      </c>
      <c r="I32" s="46">
        <v>4835.0</v>
      </c>
      <c r="J32" s="47"/>
      <c r="K32" s="37">
        <f t="shared" si="1"/>
        <v>8703</v>
      </c>
      <c r="L32" s="38" t="str">
        <f t="shared" si="2"/>
        <v/>
      </c>
      <c r="M32" s="3"/>
      <c r="N32" s="3"/>
      <c r="O32" s="3"/>
      <c r="P32" s="3"/>
      <c r="Q32" s="3"/>
      <c r="R32" s="3"/>
      <c r="S32" s="3"/>
      <c r="T32" s="3"/>
      <c r="U32" s="3"/>
      <c r="V32" s="3"/>
      <c r="W32" s="3"/>
      <c r="X32" s="3"/>
      <c r="Y32" s="3"/>
      <c r="Z32" s="3"/>
    </row>
    <row r="33" ht="3.75" customHeight="1">
      <c r="A33" s="181">
        <v>17.0</v>
      </c>
      <c r="B33" s="3"/>
      <c r="C33" s="3"/>
      <c r="D33" s="3"/>
      <c r="E33" s="3"/>
      <c r="F33" s="3"/>
      <c r="G33" s="3"/>
      <c r="H33" s="3"/>
      <c r="I33" s="3"/>
      <c r="J33" s="3"/>
      <c r="K33" s="37">
        <f t="shared" si="1"/>
        <v>0</v>
      </c>
      <c r="L33" s="38" t="str">
        <f t="shared" si="2"/>
        <v/>
      </c>
      <c r="M33" s="3"/>
      <c r="N33" s="3"/>
      <c r="O33" s="3"/>
      <c r="P33" s="3"/>
      <c r="Q33" s="3"/>
      <c r="R33" s="3"/>
      <c r="S33" s="3"/>
      <c r="T33" s="3"/>
      <c r="U33" s="3"/>
      <c r="V33" s="3"/>
      <c r="W33" s="3"/>
      <c r="X33" s="3"/>
      <c r="Y33" s="3"/>
      <c r="Z33" s="3"/>
    </row>
    <row r="34" ht="147.75" customHeight="1">
      <c r="A34" s="41">
        <v>17.0</v>
      </c>
      <c r="B34" s="42">
        <v>1.0</v>
      </c>
      <c r="C34" s="43">
        <v>1060.0</v>
      </c>
      <c r="D34" s="44"/>
      <c r="E34" s="94" t="s">
        <v>1799</v>
      </c>
      <c r="F34" s="82"/>
      <c r="G34" s="123" t="s">
        <v>1800</v>
      </c>
      <c r="H34" s="45" t="s">
        <v>1801</v>
      </c>
      <c r="I34" s="46">
        <v>3267.0</v>
      </c>
      <c r="J34" s="47"/>
      <c r="K34" s="37">
        <f t="shared" si="1"/>
        <v>5880.6</v>
      </c>
      <c r="L34" s="38" t="str">
        <f t="shared" si="2"/>
        <v/>
      </c>
      <c r="M34" s="3"/>
      <c r="N34" s="3"/>
      <c r="O34" s="3"/>
      <c r="P34" s="3"/>
      <c r="Q34" s="3"/>
      <c r="R34" s="3"/>
      <c r="S34" s="3"/>
      <c r="T34" s="3"/>
      <c r="U34" s="3"/>
      <c r="V34" s="3"/>
      <c r="W34" s="3"/>
      <c r="X34" s="3"/>
      <c r="Y34" s="3"/>
      <c r="Z34" s="3"/>
    </row>
    <row r="35" ht="147.75" customHeight="1">
      <c r="A35" s="41">
        <v>18.0</v>
      </c>
      <c r="B35" s="42">
        <v>1.0</v>
      </c>
      <c r="C35" s="43">
        <v>193.0</v>
      </c>
      <c r="D35" s="44"/>
      <c r="E35" s="94" t="s">
        <v>1802</v>
      </c>
      <c r="F35" s="82"/>
      <c r="G35" s="123" t="s">
        <v>1803</v>
      </c>
      <c r="H35" s="45" t="s">
        <v>1804</v>
      </c>
      <c r="I35" s="46">
        <v>8648.0</v>
      </c>
      <c r="J35" s="47"/>
      <c r="K35" s="37">
        <f t="shared" si="1"/>
        <v>15566.4</v>
      </c>
      <c r="L35" s="38" t="str">
        <f t="shared" si="2"/>
        <v/>
      </c>
      <c r="M35" s="3"/>
      <c r="N35" s="3"/>
      <c r="O35" s="3"/>
      <c r="P35" s="3"/>
      <c r="Q35" s="3"/>
      <c r="R35" s="3"/>
      <c r="S35" s="3"/>
      <c r="T35" s="3"/>
      <c r="U35" s="3"/>
      <c r="V35" s="3"/>
      <c r="W35" s="3"/>
      <c r="X35" s="3"/>
      <c r="Y35" s="3"/>
      <c r="Z35" s="3"/>
    </row>
    <row r="36" ht="147.75" customHeight="1">
      <c r="A36" s="41">
        <v>19.0</v>
      </c>
      <c r="B36" s="42">
        <v>1.0</v>
      </c>
      <c r="C36" s="43">
        <v>194.0</v>
      </c>
      <c r="D36" s="44"/>
      <c r="E36" s="94" t="s">
        <v>1805</v>
      </c>
      <c r="F36" s="82"/>
      <c r="G36" s="123" t="s">
        <v>1803</v>
      </c>
      <c r="H36" s="45" t="s">
        <v>1804</v>
      </c>
      <c r="I36" s="46">
        <v>7391.0</v>
      </c>
      <c r="J36" s="47"/>
      <c r="K36" s="37">
        <f t="shared" si="1"/>
        <v>13303.8</v>
      </c>
      <c r="L36" s="38" t="str">
        <f t="shared" si="2"/>
        <v/>
      </c>
      <c r="M36" s="3"/>
      <c r="N36" s="3"/>
      <c r="O36" s="3"/>
      <c r="P36" s="3"/>
      <c r="Q36" s="3"/>
      <c r="R36" s="3"/>
      <c r="S36" s="3"/>
      <c r="T36" s="3"/>
      <c r="U36" s="3"/>
      <c r="V36" s="3"/>
      <c r="W36" s="3"/>
      <c r="X36" s="3"/>
      <c r="Y36" s="3"/>
      <c r="Z36" s="3"/>
    </row>
    <row r="37" ht="147.75" customHeight="1">
      <c r="A37" s="41">
        <v>20.0</v>
      </c>
      <c r="B37" s="42">
        <v>1.0</v>
      </c>
      <c r="C37" s="43">
        <v>307.0</v>
      </c>
      <c r="D37" s="44"/>
      <c r="E37" s="94" t="s">
        <v>1806</v>
      </c>
      <c r="F37" s="82"/>
      <c r="G37" s="123" t="s">
        <v>1807</v>
      </c>
      <c r="H37" s="45" t="s">
        <v>1808</v>
      </c>
      <c r="I37" s="46">
        <v>2287.0</v>
      </c>
      <c r="J37" s="47"/>
      <c r="K37" s="37">
        <f t="shared" si="1"/>
        <v>4116.6</v>
      </c>
      <c r="L37" s="38" t="str">
        <f t="shared" si="2"/>
        <v/>
      </c>
      <c r="M37" s="3"/>
      <c r="N37" s="3"/>
      <c r="O37" s="3"/>
      <c r="P37" s="3"/>
      <c r="Q37" s="3"/>
      <c r="R37" s="3"/>
      <c r="S37" s="3"/>
      <c r="T37" s="3"/>
      <c r="U37" s="3"/>
      <c r="V37" s="3"/>
      <c r="W37" s="3"/>
      <c r="X37" s="3"/>
      <c r="Y37" s="3"/>
      <c r="Z37" s="3"/>
    </row>
    <row r="38" ht="147.75" customHeight="1">
      <c r="A38" s="41">
        <v>21.0</v>
      </c>
      <c r="B38" s="42">
        <v>1.0</v>
      </c>
      <c r="C38" s="43">
        <v>308.0</v>
      </c>
      <c r="D38" s="44"/>
      <c r="E38" s="94" t="s">
        <v>1809</v>
      </c>
      <c r="F38" s="82"/>
      <c r="G38" s="123" t="s">
        <v>1807</v>
      </c>
      <c r="H38" s="45" t="s">
        <v>1808</v>
      </c>
      <c r="I38" s="46">
        <v>2353.0</v>
      </c>
      <c r="J38" s="47"/>
      <c r="K38" s="37">
        <f t="shared" si="1"/>
        <v>4235.4</v>
      </c>
      <c r="L38" s="38" t="str">
        <f t="shared" si="2"/>
        <v/>
      </c>
      <c r="M38" s="3"/>
      <c r="N38" s="3"/>
      <c r="O38" s="3"/>
      <c r="P38" s="3"/>
      <c r="Q38" s="3"/>
      <c r="R38" s="3"/>
      <c r="S38" s="3"/>
      <c r="T38" s="3"/>
      <c r="U38" s="3"/>
      <c r="V38" s="3"/>
      <c r="W38" s="3"/>
      <c r="X38" s="3"/>
      <c r="Y38" s="3"/>
      <c r="Z38" s="3"/>
    </row>
    <row r="39" ht="147.75" customHeight="1">
      <c r="A39" s="41">
        <v>22.0</v>
      </c>
      <c r="B39" s="42">
        <v>1.0</v>
      </c>
      <c r="C39" s="43">
        <v>309.0</v>
      </c>
      <c r="D39" s="44"/>
      <c r="E39" s="94" t="s">
        <v>1810</v>
      </c>
      <c r="F39" s="82"/>
      <c r="G39" s="123" t="s">
        <v>1807</v>
      </c>
      <c r="H39" s="45" t="s">
        <v>1808</v>
      </c>
      <c r="I39" s="46">
        <v>2362.0</v>
      </c>
      <c r="J39" s="47"/>
      <c r="K39" s="37">
        <f t="shared" si="1"/>
        <v>4251.6</v>
      </c>
      <c r="L39" s="38" t="str">
        <f t="shared" si="2"/>
        <v/>
      </c>
      <c r="M39" s="3"/>
      <c r="N39" s="3"/>
      <c r="O39" s="3"/>
      <c r="P39" s="3"/>
      <c r="Q39" s="3"/>
      <c r="R39" s="3"/>
      <c r="S39" s="3"/>
      <c r="T39" s="3"/>
      <c r="U39" s="3"/>
      <c r="V39" s="3"/>
      <c r="W39" s="3"/>
      <c r="X39" s="3"/>
      <c r="Y39" s="3"/>
      <c r="Z39" s="3"/>
    </row>
    <row r="40" ht="147.75" customHeight="1">
      <c r="A40" s="41">
        <v>23.0</v>
      </c>
      <c r="B40" s="42">
        <v>1.0</v>
      </c>
      <c r="C40" s="43">
        <v>310.0</v>
      </c>
      <c r="D40" s="44"/>
      <c r="E40" s="94" t="s">
        <v>1811</v>
      </c>
      <c r="F40" s="82"/>
      <c r="G40" s="123" t="s">
        <v>1807</v>
      </c>
      <c r="H40" s="45" t="s">
        <v>1808</v>
      </c>
      <c r="I40" s="46">
        <v>2381.0</v>
      </c>
      <c r="J40" s="47"/>
      <c r="K40" s="37">
        <f t="shared" si="1"/>
        <v>4285.8</v>
      </c>
      <c r="L40" s="38" t="str">
        <f t="shared" si="2"/>
        <v/>
      </c>
      <c r="M40" s="3"/>
      <c r="N40" s="3"/>
      <c r="O40" s="3"/>
      <c r="P40" s="3"/>
      <c r="Q40" s="3"/>
      <c r="R40" s="3"/>
      <c r="S40" s="3"/>
      <c r="T40" s="3"/>
      <c r="U40" s="3"/>
      <c r="V40" s="3"/>
      <c r="W40" s="3"/>
      <c r="X40" s="3"/>
      <c r="Y40" s="3"/>
      <c r="Z40" s="3"/>
    </row>
    <row r="41" ht="147.75" customHeight="1">
      <c r="A41" s="41">
        <v>24.0</v>
      </c>
      <c r="B41" s="42">
        <v>1.0</v>
      </c>
      <c r="C41" s="43">
        <v>311.0</v>
      </c>
      <c r="D41" s="44"/>
      <c r="E41" s="94" t="s">
        <v>1812</v>
      </c>
      <c r="F41" s="82"/>
      <c r="G41" s="123" t="s">
        <v>1807</v>
      </c>
      <c r="H41" s="45" t="s">
        <v>1808</v>
      </c>
      <c r="I41" s="46">
        <v>2428.0</v>
      </c>
      <c r="J41" s="47"/>
      <c r="K41" s="37">
        <f t="shared" si="1"/>
        <v>4370.4</v>
      </c>
      <c r="L41" s="38" t="str">
        <f t="shared" si="2"/>
        <v/>
      </c>
      <c r="M41" s="3"/>
      <c r="N41" s="3"/>
      <c r="O41" s="3"/>
      <c r="P41" s="3"/>
      <c r="Q41" s="3"/>
      <c r="R41" s="3"/>
      <c r="S41" s="3"/>
      <c r="T41" s="3"/>
      <c r="U41" s="3"/>
      <c r="V41" s="3"/>
      <c r="W41" s="3"/>
      <c r="X41" s="3"/>
      <c r="Y41" s="3"/>
      <c r="Z41" s="3"/>
    </row>
    <row r="42" ht="147.75" customHeight="1">
      <c r="A42" s="41">
        <v>25.0</v>
      </c>
      <c r="B42" s="42">
        <v>1.0</v>
      </c>
      <c r="C42" s="43">
        <v>318.0</v>
      </c>
      <c r="D42" s="44"/>
      <c r="E42" s="94" t="s">
        <v>1813</v>
      </c>
      <c r="F42" s="82"/>
      <c r="G42" s="123" t="s">
        <v>1807</v>
      </c>
      <c r="H42" s="45" t="s">
        <v>1808</v>
      </c>
      <c r="I42" s="46">
        <v>2420.0</v>
      </c>
      <c r="J42" s="47"/>
      <c r="K42" s="37">
        <f t="shared" si="1"/>
        <v>4356</v>
      </c>
      <c r="L42" s="38" t="str">
        <f t="shared" si="2"/>
        <v/>
      </c>
      <c r="M42" s="3"/>
      <c r="N42" s="3"/>
      <c r="O42" s="3"/>
      <c r="P42" s="3"/>
      <c r="Q42" s="3"/>
      <c r="R42" s="3"/>
      <c r="S42" s="3"/>
      <c r="T42" s="3"/>
      <c r="U42" s="3"/>
      <c r="V42" s="3"/>
      <c r="W42" s="3"/>
      <c r="X42" s="3"/>
      <c r="Y42" s="3"/>
      <c r="Z42" s="3"/>
    </row>
    <row r="43" ht="147.75" customHeight="1">
      <c r="A43" s="41">
        <v>26.0</v>
      </c>
      <c r="B43" s="42">
        <v>1.0</v>
      </c>
      <c r="C43" s="43">
        <v>319.0</v>
      </c>
      <c r="D43" s="44"/>
      <c r="E43" s="94" t="s">
        <v>1814</v>
      </c>
      <c r="F43" s="82"/>
      <c r="G43" s="123" t="s">
        <v>1807</v>
      </c>
      <c r="H43" s="45" t="s">
        <v>1815</v>
      </c>
      <c r="I43" s="46">
        <v>2462.0</v>
      </c>
      <c r="J43" s="47"/>
      <c r="K43" s="37">
        <f t="shared" si="1"/>
        <v>4431.6</v>
      </c>
      <c r="L43" s="38" t="str">
        <f t="shared" si="2"/>
        <v/>
      </c>
      <c r="M43" s="3"/>
      <c r="N43" s="3"/>
      <c r="O43" s="3"/>
      <c r="P43" s="3"/>
      <c r="Q43" s="3"/>
      <c r="R43" s="3"/>
      <c r="S43" s="3"/>
      <c r="T43" s="3"/>
      <c r="U43" s="3"/>
      <c r="V43" s="3"/>
      <c r="W43" s="3"/>
      <c r="X43" s="3"/>
      <c r="Y43" s="3"/>
      <c r="Z43" s="3"/>
    </row>
    <row r="44" ht="147.75" customHeight="1">
      <c r="A44" s="41">
        <v>27.0</v>
      </c>
      <c r="B44" s="42">
        <v>1.0</v>
      </c>
      <c r="C44" s="43">
        <v>320.0</v>
      </c>
      <c r="D44" s="44"/>
      <c r="E44" s="94" t="s">
        <v>1816</v>
      </c>
      <c r="F44" s="82"/>
      <c r="G44" s="123" t="s">
        <v>1807</v>
      </c>
      <c r="H44" s="45" t="s">
        <v>1808</v>
      </c>
      <c r="I44" s="46">
        <v>2515.0</v>
      </c>
      <c r="J44" s="47"/>
      <c r="K44" s="37">
        <f t="shared" si="1"/>
        <v>4527</v>
      </c>
      <c r="L44" s="38" t="str">
        <f t="shared" si="2"/>
        <v/>
      </c>
      <c r="M44" s="3"/>
      <c r="N44" s="3"/>
      <c r="O44" s="3"/>
      <c r="P44" s="3"/>
      <c r="Q44" s="3"/>
      <c r="R44" s="3"/>
      <c r="S44" s="3"/>
      <c r="T44" s="3"/>
      <c r="U44" s="3"/>
      <c r="V44" s="3"/>
      <c r="W44" s="3"/>
      <c r="X44" s="3"/>
      <c r="Y44" s="3"/>
      <c r="Z44" s="3"/>
    </row>
    <row r="45" ht="147.75" customHeight="1">
      <c r="A45" s="41">
        <v>28.0</v>
      </c>
      <c r="B45" s="42">
        <v>1.0</v>
      </c>
      <c r="C45" s="43">
        <v>321.0</v>
      </c>
      <c r="D45" s="44"/>
      <c r="E45" s="94" t="s">
        <v>1817</v>
      </c>
      <c r="F45" s="82"/>
      <c r="G45" s="123" t="s">
        <v>1807</v>
      </c>
      <c r="H45" s="45" t="s">
        <v>1808</v>
      </c>
      <c r="I45" s="46">
        <v>2595.0</v>
      </c>
      <c r="J45" s="47"/>
      <c r="K45" s="37">
        <f t="shared" si="1"/>
        <v>4671</v>
      </c>
      <c r="L45" s="38" t="str">
        <f t="shared" si="2"/>
        <v/>
      </c>
      <c r="M45" s="3"/>
      <c r="N45" s="3"/>
      <c r="O45" s="3"/>
      <c r="P45" s="3"/>
      <c r="Q45" s="3"/>
      <c r="R45" s="3"/>
      <c r="S45" s="3"/>
      <c r="T45" s="3"/>
      <c r="U45" s="3"/>
      <c r="V45" s="3"/>
      <c r="W45" s="3"/>
      <c r="X45" s="3"/>
      <c r="Y45" s="3"/>
      <c r="Z45" s="3"/>
    </row>
    <row r="46" ht="147.75" customHeight="1">
      <c r="A46" s="41">
        <v>29.0</v>
      </c>
      <c r="B46" s="42">
        <v>1.0</v>
      </c>
      <c r="C46" s="43">
        <v>129.0</v>
      </c>
      <c r="D46" s="44"/>
      <c r="E46" s="94" t="s">
        <v>1818</v>
      </c>
      <c r="F46" s="82"/>
      <c r="G46" s="123" t="s">
        <v>1819</v>
      </c>
      <c r="H46" s="45" t="s">
        <v>1820</v>
      </c>
      <c r="I46" s="46">
        <v>5155.0</v>
      </c>
      <c r="J46" s="47"/>
      <c r="K46" s="37">
        <f t="shared" si="1"/>
        <v>9279</v>
      </c>
      <c r="L46" s="38" t="str">
        <f t="shared" si="2"/>
        <v/>
      </c>
      <c r="M46" s="3"/>
      <c r="N46" s="3"/>
      <c r="O46" s="3"/>
      <c r="P46" s="3"/>
      <c r="Q46" s="3"/>
      <c r="R46" s="3"/>
      <c r="S46" s="3"/>
      <c r="T46" s="3"/>
      <c r="U46" s="3"/>
      <c r="V46" s="3"/>
      <c r="W46" s="3"/>
      <c r="X46" s="3"/>
      <c r="Y46" s="3"/>
      <c r="Z46" s="3"/>
    </row>
    <row r="47" ht="147.75" customHeight="1">
      <c r="A47" s="41">
        <v>30.0</v>
      </c>
      <c r="B47" s="42">
        <v>1.0</v>
      </c>
      <c r="C47" s="43">
        <v>130.0</v>
      </c>
      <c r="D47" s="44"/>
      <c r="E47" s="94" t="s">
        <v>1821</v>
      </c>
      <c r="F47" s="82"/>
      <c r="G47" s="123" t="s">
        <v>1822</v>
      </c>
      <c r="H47" s="45" t="s">
        <v>1823</v>
      </c>
      <c r="I47" s="46">
        <v>4298.0</v>
      </c>
      <c r="J47" s="47"/>
      <c r="K47" s="37">
        <f t="shared" si="1"/>
        <v>7736.4</v>
      </c>
      <c r="L47" s="38" t="str">
        <f t="shared" si="2"/>
        <v/>
      </c>
      <c r="M47" s="3"/>
      <c r="N47" s="3"/>
      <c r="O47" s="3"/>
      <c r="P47" s="3"/>
      <c r="Q47" s="3"/>
      <c r="R47" s="3"/>
      <c r="S47" s="3"/>
      <c r="T47" s="3"/>
      <c r="U47" s="3"/>
      <c r="V47" s="3"/>
      <c r="W47" s="3"/>
      <c r="X47" s="3"/>
      <c r="Y47" s="3"/>
      <c r="Z47" s="3"/>
    </row>
    <row r="48" ht="147.75" customHeight="1">
      <c r="A48" s="41">
        <v>31.0</v>
      </c>
      <c r="B48" s="42">
        <v>1.0</v>
      </c>
      <c r="C48" s="43">
        <v>536.0</v>
      </c>
      <c r="D48" s="44"/>
      <c r="E48" s="94" t="s">
        <v>1824</v>
      </c>
      <c r="F48" s="82"/>
      <c r="G48" s="123" t="s">
        <v>1822</v>
      </c>
      <c r="H48" s="45" t="s">
        <v>1823</v>
      </c>
      <c r="I48" s="190">
        <v>3470.0</v>
      </c>
      <c r="J48" s="47"/>
      <c r="K48" s="37">
        <f t="shared" si="1"/>
        <v>6246</v>
      </c>
      <c r="L48" s="38" t="str">
        <f t="shared" si="2"/>
        <v/>
      </c>
      <c r="M48" s="3"/>
      <c r="N48" s="3"/>
      <c r="O48" s="3"/>
      <c r="P48" s="3"/>
      <c r="Q48" s="3"/>
      <c r="R48" s="3"/>
      <c r="S48" s="3"/>
      <c r="T48" s="3"/>
      <c r="U48" s="3"/>
      <c r="V48" s="3"/>
      <c r="W48" s="3"/>
      <c r="X48" s="3"/>
      <c r="Y48" s="3"/>
      <c r="Z48" s="3"/>
    </row>
    <row r="49" ht="147.75" customHeight="1">
      <c r="A49" s="41">
        <v>32.0</v>
      </c>
      <c r="B49" s="42">
        <v>1.0</v>
      </c>
      <c r="C49" s="43">
        <v>936.0</v>
      </c>
      <c r="D49" s="44"/>
      <c r="E49" s="94" t="s">
        <v>1825</v>
      </c>
      <c r="F49" s="82"/>
      <c r="G49" s="123" t="s">
        <v>1826</v>
      </c>
      <c r="H49" s="45" t="s">
        <v>1827</v>
      </c>
      <c r="I49" s="46">
        <v>2913.0</v>
      </c>
      <c r="J49" s="47"/>
      <c r="K49" s="37">
        <f t="shared" si="1"/>
        <v>5243.4</v>
      </c>
      <c r="L49" s="38" t="str">
        <f t="shared" si="2"/>
        <v/>
      </c>
      <c r="M49" s="3"/>
      <c r="N49" s="3"/>
      <c r="O49" s="3"/>
      <c r="P49" s="3"/>
      <c r="Q49" s="3"/>
      <c r="R49" s="3"/>
      <c r="S49" s="3"/>
      <c r="T49" s="3"/>
      <c r="U49" s="3"/>
      <c r="V49" s="3"/>
      <c r="W49" s="3"/>
      <c r="X49" s="3"/>
      <c r="Y49" s="3"/>
      <c r="Z49" s="3"/>
    </row>
    <row r="50" ht="147.75" customHeight="1">
      <c r="A50" s="41">
        <v>33.0</v>
      </c>
      <c r="B50" s="42">
        <v>1.0</v>
      </c>
      <c r="C50" s="43">
        <v>937.0</v>
      </c>
      <c r="D50" s="44"/>
      <c r="E50" s="94" t="s">
        <v>1828</v>
      </c>
      <c r="F50" s="82"/>
      <c r="G50" s="123" t="s">
        <v>1826</v>
      </c>
      <c r="H50" s="45" t="s">
        <v>1827</v>
      </c>
      <c r="I50" s="46">
        <v>2422.0</v>
      </c>
      <c r="J50" s="47"/>
      <c r="K50" s="37">
        <f t="shared" si="1"/>
        <v>4359.6</v>
      </c>
      <c r="L50" s="38" t="str">
        <f t="shared" si="2"/>
        <v/>
      </c>
      <c r="M50" s="3"/>
      <c r="N50" s="3"/>
      <c r="O50" s="3"/>
      <c r="P50" s="3"/>
      <c r="Q50" s="3"/>
      <c r="R50" s="3"/>
      <c r="S50" s="3"/>
      <c r="T50" s="3"/>
      <c r="U50" s="3"/>
      <c r="V50" s="3"/>
      <c r="W50" s="3"/>
      <c r="X50" s="3"/>
      <c r="Y50" s="3"/>
      <c r="Z50" s="3"/>
    </row>
    <row r="51" ht="147.75" customHeight="1">
      <c r="A51" s="41">
        <v>34.0</v>
      </c>
      <c r="B51" s="42">
        <v>1.0</v>
      </c>
      <c r="C51" s="43">
        <v>938.0</v>
      </c>
      <c r="D51" s="44"/>
      <c r="E51" s="94" t="s">
        <v>1829</v>
      </c>
      <c r="F51" s="82"/>
      <c r="G51" s="123" t="s">
        <v>1830</v>
      </c>
      <c r="H51" s="45" t="s">
        <v>1827</v>
      </c>
      <c r="I51" s="46">
        <v>3423.0</v>
      </c>
      <c r="J51" s="47"/>
      <c r="K51" s="37">
        <f t="shared" si="1"/>
        <v>6161.4</v>
      </c>
      <c r="L51" s="38" t="str">
        <f t="shared" si="2"/>
        <v/>
      </c>
      <c r="M51" s="3"/>
      <c r="N51" s="3"/>
      <c r="O51" s="3"/>
      <c r="P51" s="3"/>
      <c r="Q51" s="3"/>
      <c r="R51" s="3"/>
      <c r="S51" s="3"/>
      <c r="T51" s="3"/>
      <c r="U51" s="3"/>
      <c r="V51" s="3"/>
      <c r="W51" s="3"/>
      <c r="X51" s="3"/>
      <c r="Y51" s="3"/>
      <c r="Z51" s="3"/>
    </row>
    <row r="52" ht="147.75" customHeight="1">
      <c r="A52" s="41">
        <v>35.0</v>
      </c>
      <c r="B52" s="42">
        <v>1.0</v>
      </c>
      <c r="C52" s="43">
        <v>332.0</v>
      </c>
      <c r="D52" s="44"/>
      <c r="E52" s="94" t="s">
        <v>1831</v>
      </c>
      <c r="F52" s="82"/>
      <c r="G52" s="123" t="s">
        <v>1832</v>
      </c>
      <c r="H52" s="45" t="s">
        <v>81</v>
      </c>
      <c r="I52" s="46">
        <v>3079.0</v>
      </c>
      <c r="J52" s="47"/>
      <c r="K52" s="37">
        <f t="shared" si="1"/>
        <v>5542.2</v>
      </c>
      <c r="L52" s="38" t="str">
        <f t="shared" si="2"/>
        <v/>
      </c>
      <c r="M52" s="3"/>
      <c r="N52" s="3"/>
      <c r="O52" s="3"/>
      <c r="P52" s="3"/>
      <c r="Q52" s="3"/>
      <c r="R52" s="3"/>
      <c r="S52" s="3"/>
      <c r="T52" s="3"/>
      <c r="U52" s="3"/>
      <c r="V52" s="3"/>
      <c r="W52" s="3"/>
      <c r="X52" s="3"/>
      <c r="Y52" s="3"/>
      <c r="Z52" s="3"/>
    </row>
    <row r="53" ht="14.25" customHeight="1">
      <c r="A53" s="49" t="s">
        <v>17</v>
      </c>
      <c r="B53" s="50"/>
      <c r="C53" s="50"/>
      <c r="D53" s="50"/>
      <c r="E53" s="50"/>
      <c r="F53" s="50"/>
      <c r="G53" s="50"/>
      <c r="H53" s="50"/>
      <c r="I53" s="50"/>
      <c r="J53" s="50"/>
      <c r="K53" s="22"/>
      <c r="L53" s="3"/>
      <c r="M53" s="3"/>
      <c r="N53" s="3"/>
      <c r="O53" s="3"/>
      <c r="P53" s="3"/>
      <c r="Q53" s="3"/>
      <c r="R53" s="3"/>
      <c r="S53" s="3"/>
      <c r="T53" s="3"/>
      <c r="U53" s="3"/>
      <c r="V53" s="3"/>
      <c r="W53" s="3"/>
      <c r="X53" s="3"/>
      <c r="Y53" s="3"/>
      <c r="Z53" s="3"/>
    </row>
    <row r="54" ht="15.0" customHeight="1">
      <c r="A54" s="51"/>
      <c r="B54" s="52"/>
      <c r="C54" s="52"/>
      <c r="D54" s="52"/>
      <c r="E54" s="52"/>
      <c r="F54" s="52"/>
      <c r="G54" s="52"/>
      <c r="H54" s="52"/>
      <c r="I54" s="52"/>
      <c r="J54" s="53"/>
      <c r="K54" s="22"/>
      <c r="L54" s="3"/>
      <c r="M54" s="3"/>
      <c r="N54" s="3"/>
      <c r="O54" s="3"/>
      <c r="P54" s="3"/>
      <c r="Q54" s="3"/>
      <c r="R54" s="3"/>
      <c r="S54" s="3"/>
      <c r="T54" s="3"/>
      <c r="U54" s="3"/>
      <c r="V54" s="3"/>
      <c r="W54" s="3"/>
      <c r="X54" s="3"/>
      <c r="Y54" s="3"/>
      <c r="Z54" s="3"/>
    </row>
    <row r="55" ht="14.25" customHeight="1">
      <c r="A55" s="3"/>
      <c r="B55" s="3"/>
      <c r="C55" s="3"/>
      <c r="D55" s="3"/>
      <c r="E55" s="3"/>
      <c r="F55" s="3"/>
      <c r="G55" s="3"/>
      <c r="H55" s="3"/>
      <c r="I55" s="3"/>
      <c r="J55" s="3"/>
      <c r="K55" s="3"/>
      <c r="L55" s="3"/>
      <c r="M55" s="3"/>
      <c r="N55" s="3"/>
      <c r="O55" s="3"/>
      <c r="P55" s="3"/>
      <c r="Q55" s="3"/>
      <c r="R55" s="3"/>
      <c r="S55" s="3"/>
      <c r="T55" s="3"/>
      <c r="U55" s="3"/>
      <c r="V55" s="3"/>
      <c r="W55" s="3"/>
      <c r="X55" s="3"/>
      <c r="Y55" s="3"/>
      <c r="Z55" s="3"/>
    </row>
    <row r="56" ht="14.25" customHeight="1">
      <c r="A56" s="3"/>
      <c r="B56" s="3"/>
      <c r="C56" s="3"/>
      <c r="D56" s="3"/>
      <c r="E56" s="3"/>
      <c r="F56" s="3"/>
      <c r="G56" s="3"/>
      <c r="H56" s="3"/>
      <c r="I56" s="3"/>
      <c r="J56" s="3"/>
      <c r="K56" s="3"/>
      <c r="L56" s="3"/>
      <c r="M56" s="3"/>
      <c r="N56" s="3"/>
      <c r="O56" s="3"/>
      <c r="P56" s="3"/>
      <c r="Q56" s="3"/>
      <c r="R56" s="3"/>
      <c r="S56" s="3"/>
      <c r="T56" s="3"/>
      <c r="U56" s="3"/>
      <c r="V56" s="3"/>
      <c r="W56" s="3"/>
      <c r="X56" s="3"/>
      <c r="Y56" s="3"/>
      <c r="Z56" s="3"/>
    </row>
    <row r="57" ht="15.0" customHeight="1">
      <c r="A57" s="3"/>
      <c r="B57" s="3"/>
      <c r="C57" s="3"/>
      <c r="D57" s="3"/>
      <c r="E57" s="3"/>
      <c r="F57" s="3"/>
      <c r="G57" s="3"/>
      <c r="H57" s="3"/>
      <c r="I57" s="3"/>
      <c r="J57" s="3"/>
      <c r="K57" s="3"/>
      <c r="L57" s="3"/>
      <c r="M57" s="3"/>
      <c r="N57" s="3"/>
      <c r="O57" s="3"/>
      <c r="P57" s="3"/>
      <c r="Q57" s="3"/>
      <c r="R57" s="3"/>
      <c r="S57" s="3"/>
      <c r="T57" s="3"/>
      <c r="U57" s="3"/>
      <c r="V57" s="3"/>
      <c r="W57" s="3"/>
      <c r="X57" s="3"/>
      <c r="Y57" s="3"/>
      <c r="Z57" s="3"/>
    </row>
    <row r="58" ht="14.25" customHeight="1">
      <c r="A58" s="3"/>
      <c r="B58" s="3"/>
      <c r="C58" s="3"/>
      <c r="D58" s="3"/>
      <c r="E58" s="3"/>
      <c r="F58" s="3"/>
      <c r="G58" s="3"/>
      <c r="H58" s="3"/>
      <c r="I58" s="3"/>
      <c r="J58" s="3"/>
      <c r="K58" s="3"/>
      <c r="L58" s="3"/>
      <c r="M58" s="3"/>
      <c r="N58" s="3"/>
      <c r="O58" s="3"/>
      <c r="P58" s="3"/>
      <c r="Q58" s="3"/>
      <c r="R58" s="3"/>
      <c r="S58" s="3"/>
      <c r="T58" s="3"/>
      <c r="U58" s="3"/>
      <c r="V58" s="3"/>
      <c r="W58" s="3"/>
      <c r="X58" s="3"/>
      <c r="Y58" s="3"/>
      <c r="Z58" s="3"/>
    </row>
    <row r="59" ht="14.25" customHeight="1">
      <c r="A59" s="3"/>
      <c r="B59" s="3"/>
      <c r="C59" s="3"/>
      <c r="D59" s="3"/>
      <c r="E59" s="3"/>
      <c r="F59" s="3"/>
      <c r="G59" s="3"/>
      <c r="H59" s="3"/>
      <c r="I59" s="3"/>
      <c r="J59" s="3"/>
      <c r="K59" s="3"/>
      <c r="L59" s="3"/>
      <c r="M59" s="3"/>
      <c r="N59" s="3"/>
      <c r="O59" s="3"/>
      <c r="P59" s="3"/>
      <c r="Q59" s="3"/>
      <c r="R59" s="3"/>
      <c r="S59" s="3"/>
      <c r="T59" s="3"/>
      <c r="U59" s="3"/>
      <c r="V59" s="3"/>
      <c r="W59" s="3"/>
      <c r="X59" s="3"/>
      <c r="Y59" s="3"/>
      <c r="Z59" s="3"/>
    </row>
    <row r="60" ht="14.25" customHeight="1">
      <c r="A60" s="3"/>
      <c r="B60" s="3"/>
      <c r="C60" s="3"/>
      <c r="D60" s="3"/>
      <c r="E60" s="3"/>
      <c r="F60" s="3"/>
      <c r="G60" s="3"/>
      <c r="H60" s="3"/>
      <c r="I60" s="3"/>
      <c r="J60" s="3"/>
      <c r="K60" s="3"/>
      <c r="L60" s="3"/>
      <c r="M60" s="3"/>
      <c r="N60" s="3"/>
      <c r="O60" s="3"/>
      <c r="P60" s="3"/>
      <c r="Q60" s="3"/>
      <c r="R60" s="3"/>
      <c r="S60" s="3"/>
      <c r="T60" s="3"/>
      <c r="U60" s="3"/>
      <c r="V60" s="3"/>
      <c r="W60" s="3"/>
      <c r="X60" s="3"/>
      <c r="Y60" s="3"/>
      <c r="Z60" s="3"/>
    </row>
    <row r="61" ht="14.25" customHeight="1">
      <c r="A61" s="3"/>
      <c r="B61" s="3"/>
      <c r="C61" s="3"/>
      <c r="D61" s="3"/>
      <c r="E61" s="3"/>
      <c r="F61" s="3"/>
      <c r="G61" s="3"/>
      <c r="H61" s="3"/>
      <c r="I61" s="3"/>
      <c r="J61" s="3"/>
      <c r="K61" s="3"/>
      <c r="L61" s="3"/>
      <c r="M61" s="3"/>
      <c r="N61" s="3"/>
      <c r="O61" s="3"/>
      <c r="P61" s="3"/>
      <c r="Q61" s="3"/>
      <c r="R61" s="3"/>
      <c r="S61" s="3"/>
      <c r="T61" s="3"/>
      <c r="U61" s="3"/>
      <c r="V61" s="3"/>
      <c r="W61" s="3"/>
      <c r="X61" s="3"/>
      <c r="Y61" s="3"/>
      <c r="Z61" s="3"/>
    </row>
    <row r="62" ht="14.25" customHeight="1">
      <c r="A62" s="3"/>
      <c r="B62" s="3"/>
      <c r="C62" s="3"/>
      <c r="D62" s="3"/>
      <c r="E62" s="3"/>
      <c r="F62" s="3"/>
      <c r="G62" s="3"/>
      <c r="H62" s="3"/>
      <c r="I62" s="3"/>
      <c r="J62" s="3"/>
      <c r="K62" s="3"/>
      <c r="L62" s="3"/>
      <c r="M62" s="3"/>
      <c r="N62" s="3"/>
      <c r="O62" s="3"/>
      <c r="P62" s="3"/>
      <c r="Q62" s="3"/>
      <c r="R62" s="3"/>
      <c r="S62" s="3"/>
      <c r="T62" s="3"/>
      <c r="U62" s="3"/>
      <c r="V62" s="3"/>
      <c r="W62" s="3"/>
      <c r="X62" s="3"/>
      <c r="Y62" s="3"/>
      <c r="Z62" s="3"/>
    </row>
    <row r="63" ht="14.25" customHeight="1">
      <c r="A63" s="3"/>
      <c r="B63" s="3"/>
      <c r="C63" s="3"/>
      <c r="D63" s="3"/>
      <c r="E63" s="3"/>
      <c r="F63" s="3"/>
      <c r="G63" s="3"/>
      <c r="H63" s="3"/>
      <c r="I63" s="3"/>
      <c r="J63" s="3"/>
      <c r="K63" s="3"/>
      <c r="L63" s="3"/>
      <c r="M63" s="3"/>
      <c r="N63" s="3"/>
      <c r="O63" s="3"/>
      <c r="P63" s="3"/>
      <c r="Q63" s="3"/>
      <c r="R63" s="3"/>
      <c r="S63" s="3"/>
      <c r="T63" s="3"/>
      <c r="U63" s="3"/>
      <c r="V63" s="3"/>
      <c r="W63" s="3"/>
      <c r="X63" s="3"/>
      <c r="Y63" s="3"/>
      <c r="Z63" s="3"/>
    </row>
    <row r="64" ht="14.25" customHeight="1">
      <c r="A64" s="3"/>
      <c r="B64" s="3"/>
      <c r="C64" s="3"/>
      <c r="D64" s="3"/>
      <c r="E64" s="3"/>
      <c r="F64" s="3"/>
      <c r="G64" s="3"/>
      <c r="H64" s="3"/>
      <c r="I64" s="3"/>
      <c r="J64" s="3"/>
      <c r="K64" s="3"/>
      <c r="L64" s="3"/>
      <c r="M64" s="3"/>
      <c r="N64" s="3"/>
      <c r="O64" s="3"/>
      <c r="P64" s="3"/>
      <c r="Q64" s="3"/>
      <c r="R64" s="3"/>
      <c r="S64" s="3"/>
      <c r="T64" s="3"/>
      <c r="U64" s="3"/>
      <c r="V64" s="3"/>
      <c r="W64" s="3"/>
      <c r="X64" s="3"/>
      <c r="Y64" s="3"/>
      <c r="Z64" s="3"/>
    </row>
    <row r="65" ht="14.25" customHeight="1">
      <c r="A65" s="3"/>
      <c r="B65" s="3"/>
      <c r="C65" s="3"/>
      <c r="D65" s="3"/>
      <c r="E65" s="3"/>
      <c r="F65" s="3"/>
      <c r="G65" s="3"/>
      <c r="H65" s="3"/>
      <c r="I65" s="3"/>
      <c r="J65" s="3"/>
      <c r="K65" s="3"/>
      <c r="L65" s="3"/>
      <c r="M65" s="3"/>
      <c r="N65" s="3"/>
      <c r="O65" s="3"/>
      <c r="P65" s="3"/>
      <c r="Q65" s="3"/>
      <c r="R65" s="3"/>
      <c r="S65" s="3"/>
      <c r="T65" s="3"/>
      <c r="U65" s="3"/>
      <c r="V65" s="3"/>
      <c r="W65" s="3"/>
      <c r="X65" s="3"/>
      <c r="Y65" s="3"/>
      <c r="Z65" s="3"/>
    </row>
    <row r="66" ht="14.25" customHeight="1">
      <c r="A66" s="3"/>
      <c r="B66" s="3"/>
      <c r="C66" s="3"/>
      <c r="D66" s="3"/>
      <c r="E66" s="3"/>
      <c r="F66" s="3"/>
      <c r="G66" s="3"/>
      <c r="H66" s="3"/>
      <c r="I66" s="3"/>
      <c r="J66" s="3"/>
      <c r="K66" s="3"/>
      <c r="L66" s="3"/>
      <c r="M66" s="3"/>
      <c r="N66" s="3"/>
      <c r="O66" s="3"/>
      <c r="P66" s="3"/>
      <c r="Q66" s="3"/>
      <c r="R66" s="3"/>
      <c r="S66" s="3"/>
      <c r="T66" s="3"/>
      <c r="U66" s="3"/>
      <c r="V66" s="3"/>
      <c r="W66" s="3"/>
      <c r="X66" s="3"/>
      <c r="Y66" s="3"/>
      <c r="Z66" s="3"/>
    </row>
    <row r="67" ht="14.25" customHeight="1">
      <c r="A67" s="3"/>
      <c r="B67" s="3"/>
      <c r="C67" s="3"/>
      <c r="D67" s="3"/>
      <c r="E67" s="3"/>
      <c r="F67" s="3"/>
      <c r="G67" s="3"/>
      <c r="H67" s="3"/>
      <c r="I67" s="3"/>
      <c r="J67" s="3"/>
      <c r="K67" s="3"/>
      <c r="L67" s="3"/>
      <c r="M67" s="3"/>
      <c r="N67" s="3"/>
      <c r="O67" s="3"/>
      <c r="P67" s="3"/>
      <c r="Q67" s="3"/>
      <c r="R67" s="3"/>
      <c r="S67" s="3"/>
      <c r="T67" s="3"/>
      <c r="U67" s="3"/>
      <c r="V67" s="3"/>
      <c r="W67" s="3"/>
      <c r="X67" s="3"/>
      <c r="Y67" s="3"/>
      <c r="Z67" s="3"/>
    </row>
    <row r="68" ht="14.25" customHeight="1">
      <c r="A68" s="3"/>
      <c r="B68" s="3"/>
      <c r="C68" s="3"/>
      <c r="D68" s="3"/>
      <c r="E68" s="3"/>
      <c r="F68" s="3"/>
      <c r="G68" s="3"/>
      <c r="H68" s="3"/>
      <c r="I68" s="3"/>
      <c r="J68" s="3"/>
      <c r="K68" s="3"/>
      <c r="L68" s="3"/>
      <c r="M68" s="3"/>
      <c r="N68" s="3"/>
      <c r="O68" s="3"/>
      <c r="P68" s="3"/>
      <c r="Q68" s="3"/>
      <c r="R68" s="3"/>
      <c r="S68" s="3"/>
      <c r="T68" s="3"/>
      <c r="U68" s="3"/>
      <c r="V68" s="3"/>
      <c r="W68" s="3"/>
      <c r="X68" s="3"/>
      <c r="Y68" s="3"/>
      <c r="Z68" s="3"/>
    </row>
    <row r="69" ht="15.0" customHeight="1">
      <c r="A69" s="3"/>
      <c r="B69" s="3"/>
      <c r="C69" s="3"/>
      <c r="D69" s="3"/>
      <c r="E69" s="3"/>
      <c r="F69" s="3"/>
      <c r="G69" s="3"/>
      <c r="H69" s="3"/>
      <c r="I69" s="3"/>
      <c r="J69" s="3"/>
      <c r="K69" s="3"/>
      <c r="L69" s="3"/>
      <c r="M69" s="3"/>
      <c r="N69" s="3"/>
      <c r="O69" s="3"/>
      <c r="P69" s="3"/>
      <c r="Q69" s="3"/>
      <c r="R69" s="3"/>
      <c r="S69" s="3"/>
      <c r="T69" s="3"/>
      <c r="U69" s="3"/>
      <c r="V69" s="3"/>
      <c r="W69" s="3"/>
      <c r="X69" s="3"/>
      <c r="Y69" s="3"/>
      <c r="Z69" s="3"/>
    </row>
    <row r="70" ht="14.25" customHeight="1">
      <c r="A70" s="3"/>
      <c r="B70" s="3"/>
      <c r="C70" s="3"/>
      <c r="D70" s="3"/>
      <c r="E70" s="3"/>
      <c r="F70" s="3"/>
      <c r="G70" s="3"/>
      <c r="H70" s="3"/>
      <c r="I70" s="3"/>
      <c r="J70" s="3"/>
      <c r="K70" s="3"/>
      <c r="L70" s="3"/>
      <c r="M70" s="3"/>
      <c r="N70" s="3"/>
      <c r="O70" s="3"/>
      <c r="P70" s="3"/>
      <c r="Q70" s="3"/>
      <c r="R70" s="3"/>
      <c r="S70" s="3"/>
      <c r="T70" s="3"/>
      <c r="U70" s="3"/>
      <c r="V70" s="3"/>
      <c r="W70" s="3"/>
      <c r="X70" s="3"/>
      <c r="Y70" s="3"/>
      <c r="Z70" s="3"/>
    </row>
    <row r="71" ht="14.25" customHeight="1">
      <c r="A71" s="3"/>
      <c r="B71" s="3"/>
      <c r="C71" s="3"/>
      <c r="D71" s="3"/>
      <c r="E71" s="3"/>
      <c r="F71" s="3"/>
      <c r="G71" s="3"/>
      <c r="H71" s="3"/>
      <c r="I71" s="3"/>
      <c r="J71" s="3"/>
      <c r="K71" s="3"/>
      <c r="L71" s="3"/>
      <c r="M71" s="3"/>
      <c r="N71" s="3"/>
      <c r="O71" s="3"/>
      <c r="P71" s="3"/>
      <c r="Q71" s="3"/>
      <c r="R71" s="3"/>
      <c r="S71" s="3"/>
      <c r="T71" s="3"/>
      <c r="U71" s="3"/>
      <c r="V71" s="3"/>
      <c r="W71" s="3"/>
      <c r="X71" s="3"/>
      <c r="Y71" s="3"/>
      <c r="Z71" s="3"/>
    </row>
    <row r="72" ht="14.25" customHeight="1">
      <c r="A72" s="3"/>
      <c r="B72" s="3"/>
      <c r="C72" s="3"/>
      <c r="D72" s="3"/>
      <c r="E72" s="3"/>
      <c r="F72" s="3"/>
      <c r="G72" s="3"/>
      <c r="H72" s="3"/>
      <c r="I72" s="3"/>
      <c r="J72" s="3"/>
      <c r="K72" s="3"/>
      <c r="L72" s="3"/>
      <c r="M72" s="3"/>
      <c r="N72" s="3"/>
      <c r="O72" s="3"/>
      <c r="P72" s="3"/>
      <c r="Q72" s="3"/>
      <c r="R72" s="3"/>
      <c r="S72" s="3"/>
      <c r="T72" s="3"/>
      <c r="U72" s="3"/>
      <c r="V72" s="3"/>
      <c r="W72" s="3"/>
      <c r="X72" s="3"/>
      <c r="Y72" s="3"/>
      <c r="Z72" s="3"/>
    </row>
    <row r="73" ht="14.25" customHeight="1">
      <c r="A73" s="3"/>
      <c r="B73" s="3"/>
      <c r="C73" s="3"/>
      <c r="D73" s="3"/>
      <c r="E73" s="3"/>
      <c r="F73" s="3"/>
      <c r="G73" s="3"/>
      <c r="H73" s="3"/>
      <c r="I73" s="3"/>
      <c r="J73" s="3"/>
      <c r="K73" s="3"/>
      <c r="L73" s="3"/>
      <c r="M73" s="3"/>
      <c r="N73" s="3"/>
      <c r="O73" s="3"/>
      <c r="P73" s="3"/>
      <c r="Q73" s="3"/>
      <c r="R73" s="3"/>
      <c r="S73" s="3"/>
      <c r="T73" s="3"/>
      <c r="U73" s="3"/>
      <c r="V73" s="3"/>
      <c r="W73" s="3"/>
      <c r="X73" s="3"/>
      <c r="Y73" s="3"/>
      <c r="Z73" s="3"/>
    </row>
    <row r="74" ht="14.25" customHeight="1">
      <c r="A74" s="3"/>
      <c r="B74" s="3"/>
      <c r="C74" s="3"/>
      <c r="D74" s="3"/>
      <c r="E74" s="3"/>
      <c r="F74" s="3"/>
      <c r="G74" s="3"/>
      <c r="H74" s="3"/>
      <c r="I74" s="3"/>
      <c r="J74" s="3"/>
      <c r="K74" s="3"/>
      <c r="L74" s="3"/>
      <c r="M74" s="3"/>
      <c r="N74" s="3"/>
      <c r="O74" s="3"/>
      <c r="P74" s="3"/>
      <c r="Q74" s="3"/>
      <c r="R74" s="3"/>
      <c r="S74" s="3"/>
      <c r="T74" s="3"/>
      <c r="U74" s="3"/>
      <c r="V74" s="3"/>
      <c r="W74" s="3"/>
      <c r="X74" s="3"/>
      <c r="Y74" s="3"/>
      <c r="Z74" s="3"/>
    </row>
    <row r="75" ht="15.0" customHeight="1">
      <c r="A75" s="3"/>
      <c r="B75" s="3"/>
      <c r="C75" s="3"/>
      <c r="D75" s="3"/>
      <c r="E75" s="3"/>
      <c r="F75" s="3"/>
      <c r="G75" s="3"/>
      <c r="H75" s="3"/>
      <c r="I75" s="3"/>
      <c r="J75" s="3"/>
      <c r="K75" s="3"/>
      <c r="L75" s="3"/>
      <c r="M75" s="3"/>
      <c r="N75" s="3"/>
      <c r="O75" s="3"/>
      <c r="P75" s="3"/>
      <c r="Q75" s="3"/>
      <c r="R75" s="3"/>
      <c r="S75" s="3"/>
      <c r="T75" s="3"/>
      <c r="U75" s="3"/>
      <c r="V75" s="3"/>
      <c r="W75" s="3"/>
      <c r="X75" s="3"/>
      <c r="Y75" s="3"/>
      <c r="Z75" s="3"/>
    </row>
    <row r="76" ht="14.25" customHeight="1">
      <c r="A76" s="3"/>
      <c r="B76" s="3"/>
      <c r="C76" s="3"/>
      <c r="D76" s="3"/>
      <c r="E76" s="3"/>
      <c r="F76" s="3"/>
      <c r="G76" s="3"/>
      <c r="H76" s="3"/>
      <c r="I76" s="3"/>
      <c r="J76" s="3"/>
      <c r="K76" s="3"/>
      <c r="L76" s="3"/>
      <c r="M76" s="3"/>
      <c r="N76" s="3"/>
      <c r="O76" s="3"/>
      <c r="P76" s="3"/>
      <c r="Q76" s="3"/>
      <c r="R76" s="3"/>
      <c r="S76" s="3"/>
      <c r="T76" s="3"/>
      <c r="U76" s="3"/>
      <c r="V76" s="3"/>
      <c r="W76" s="3"/>
      <c r="X76" s="3"/>
      <c r="Y76" s="3"/>
      <c r="Z76" s="3"/>
    </row>
    <row r="77" ht="14.25" customHeight="1">
      <c r="A77" s="3"/>
      <c r="B77" s="3"/>
      <c r="C77" s="3"/>
      <c r="D77" s="3"/>
      <c r="E77" s="3"/>
      <c r="F77" s="3"/>
      <c r="G77" s="3"/>
      <c r="H77" s="3"/>
      <c r="I77" s="3"/>
      <c r="J77" s="3"/>
      <c r="K77" s="3"/>
      <c r="L77" s="3"/>
      <c r="M77" s="3"/>
      <c r="N77" s="3"/>
      <c r="O77" s="3"/>
      <c r="P77" s="3"/>
      <c r="Q77" s="3"/>
      <c r="R77" s="3"/>
      <c r="S77" s="3"/>
      <c r="T77" s="3"/>
      <c r="U77" s="3"/>
      <c r="V77" s="3"/>
      <c r="W77" s="3"/>
      <c r="X77" s="3"/>
      <c r="Y77" s="3"/>
      <c r="Z77" s="3"/>
    </row>
    <row r="78" ht="14.25" customHeight="1">
      <c r="A78" s="3"/>
      <c r="B78" s="3"/>
      <c r="C78" s="3"/>
      <c r="D78" s="3"/>
      <c r="E78" s="3"/>
      <c r="F78" s="3"/>
      <c r="G78" s="3"/>
      <c r="H78" s="3"/>
      <c r="I78" s="3"/>
      <c r="J78" s="3"/>
      <c r="K78" s="3"/>
      <c r="L78" s="3"/>
      <c r="M78" s="3"/>
      <c r="N78" s="3"/>
      <c r="O78" s="3"/>
      <c r="P78" s="3"/>
      <c r="Q78" s="3"/>
      <c r="R78" s="3"/>
      <c r="S78" s="3"/>
      <c r="T78" s="3"/>
      <c r="U78" s="3"/>
      <c r="V78" s="3"/>
      <c r="W78" s="3"/>
      <c r="X78" s="3"/>
      <c r="Y78" s="3"/>
      <c r="Z78" s="3"/>
    </row>
    <row r="79" ht="14.25" customHeight="1">
      <c r="A79" s="3"/>
      <c r="B79" s="3"/>
      <c r="C79" s="3"/>
      <c r="D79" s="3"/>
      <c r="E79" s="3"/>
      <c r="F79" s="3"/>
      <c r="G79" s="3"/>
      <c r="H79" s="3"/>
      <c r="I79" s="3"/>
      <c r="J79" s="3"/>
      <c r="K79" s="3"/>
      <c r="L79" s="3"/>
      <c r="M79" s="3"/>
      <c r="N79" s="3"/>
      <c r="O79" s="3"/>
      <c r="P79" s="3"/>
      <c r="Q79" s="3"/>
      <c r="R79" s="3"/>
      <c r="S79" s="3"/>
      <c r="T79" s="3"/>
      <c r="U79" s="3"/>
      <c r="V79" s="3"/>
      <c r="W79" s="3"/>
      <c r="X79" s="3"/>
      <c r="Y79" s="3"/>
      <c r="Z79" s="3"/>
    </row>
    <row r="80" ht="14.25" customHeight="1">
      <c r="A80" s="3"/>
      <c r="B80" s="3"/>
      <c r="C80" s="3"/>
      <c r="D80" s="3"/>
      <c r="E80" s="3"/>
      <c r="F80" s="3"/>
      <c r="G80" s="3"/>
      <c r="H80" s="3"/>
      <c r="I80" s="3"/>
      <c r="J80" s="3"/>
      <c r="K80" s="3"/>
      <c r="L80" s="3"/>
      <c r="M80" s="3"/>
      <c r="N80" s="3"/>
      <c r="O80" s="3"/>
      <c r="P80" s="3"/>
      <c r="Q80" s="3"/>
      <c r="R80" s="3"/>
      <c r="S80" s="3"/>
      <c r="T80" s="3"/>
      <c r="U80" s="3"/>
      <c r="V80" s="3"/>
      <c r="W80" s="3"/>
      <c r="X80" s="3"/>
      <c r="Y80" s="3"/>
      <c r="Z80" s="3"/>
    </row>
    <row r="81" ht="15.0" customHeight="1">
      <c r="A81" s="3"/>
      <c r="B81" s="3"/>
      <c r="C81" s="3"/>
      <c r="D81" s="3"/>
      <c r="E81" s="3"/>
      <c r="F81" s="3"/>
      <c r="G81" s="3"/>
      <c r="H81" s="3"/>
      <c r="I81" s="3"/>
      <c r="J81" s="3"/>
      <c r="K81" s="3"/>
      <c r="L81" s="3"/>
      <c r="M81" s="3"/>
      <c r="N81" s="3"/>
      <c r="O81" s="3"/>
      <c r="P81" s="3"/>
      <c r="Q81" s="3"/>
      <c r="R81" s="3"/>
      <c r="S81" s="3"/>
      <c r="T81" s="3"/>
      <c r="U81" s="3"/>
      <c r="V81" s="3"/>
      <c r="W81" s="3"/>
      <c r="X81" s="3"/>
      <c r="Y81" s="3"/>
      <c r="Z81" s="3"/>
    </row>
    <row r="82" ht="14.25" customHeight="1">
      <c r="A82" s="3"/>
      <c r="B82" s="3"/>
      <c r="C82" s="3"/>
      <c r="D82" s="3"/>
      <c r="E82" s="3"/>
      <c r="F82" s="3"/>
      <c r="G82" s="3"/>
      <c r="H82" s="3"/>
      <c r="I82" s="3"/>
      <c r="J82" s="3"/>
      <c r="K82" s="3"/>
      <c r="L82" s="3"/>
      <c r="M82" s="3"/>
      <c r="N82" s="3"/>
      <c r="O82" s="3"/>
      <c r="P82" s="3"/>
      <c r="Q82" s="3"/>
      <c r="R82" s="3"/>
      <c r="S82" s="3"/>
      <c r="T82" s="3"/>
      <c r="U82" s="3"/>
      <c r="V82" s="3"/>
      <c r="W82" s="3"/>
      <c r="X82" s="3"/>
      <c r="Y82" s="3"/>
      <c r="Z82" s="3"/>
    </row>
    <row r="83" ht="15.0" customHeight="1">
      <c r="A83" s="3"/>
      <c r="B83" s="3"/>
      <c r="C83" s="3"/>
      <c r="D83" s="3"/>
      <c r="E83" s="3"/>
      <c r="F83" s="3"/>
      <c r="G83" s="3"/>
      <c r="H83" s="3"/>
      <c r="I83" s="3"/>
      <c r="J83" s="3"/>
      <c r="K83" s="3"/>
      <c r="L83" s="3"/>
      <c r="M83" s="3"/>
      <c r="N83" s="3"/>
      <c r="O83" s="3"/>
      <c r="P83" s="3"/>
      <c r="Q83" s="3"/>
      <c r="R83" s="3"/>
      <c r="S83" s="3"/>
      <c r="T83" s="3"/>
      <c r="U83" s="3"/>
      <c r="V83" s="3"/>
      <c r="W83" s="3"/>
      <c r="X83" s="3"/>
      <c r="Y83" s="3"/>
      <c r="Z83" s="3"/>
    </row>
    <row r="84" ht="14.25" customHeight="1">
      <c r="A84" s="3"/>
      <c r="B84" s="3"/>
      <c r="C84" s="3"/>
      <c r="D84" s="3"/>
      <c r="E84" s="3"/>
      <c r="F84" s="3"/>
      <c r="G84" s="3"/>
      <c r="H84" s="3"/>
      <c r="I84" s="3"/>
      <c r="J84" s="3"/>
      <c r="K84" s="3"/>
      <c r="L84" s="3"/>
      <c r="M84" s="3"/>
      <c r="N84" s="3"/>
      <c r="O84" s="3"/>
      <c r="P84" s="3"/>
      <c r="Q84" s="3"/>
      <c r="R84" s="3"/>
      <c r="S84" s="3"/>
      <c r="T84" s="3"/>
      <c r="U84" s="3"/>
      <c r="V84" s="3"/>
      <c r="W84" s="3"/>
      <c r="X84" s="3"/>
      <c r="Y84" s="3"/>
      <c r="Z84" s="3"/>
    </row>
    <row r="85" ht="14.25" customHeight="1">
      <c r="A85" s="3"/>
      <c r="B85" s="3"/>
      <c r="C85" s="3"/>
      <c r="D85" s="3"/>
      <c r="E85" s="3"/>
      <c r="F85" s="3"/>
      <c r="G85" s="3"/>
      <c r="H85" s="3"/>
      <c r="I85" s="3"/>
      <c r="J85" s="3"/>
      <c r="K85" s="3"/>
      <c r="L85" s="3"/>
      <c r="M85" s="3"/>
      <c r="N85" s="3"/>
      <c r="O85" s="3"/>
      <c r="P85" s="3"/>
      <c r="Q85" s="3"/>
      <c r="R85" s="3"/>
      <c r="S85" s="3"/>
      <c r="T85" s="3"/>
      <c r="U85" s="3"/>
      <c r="V85" s="3"/>
      <c r="W85" s="3"/>
      <c r="X85" s="3"/>
      <c r="Y85" s="3"/>
      <c r="Z85" s="3"/>
    </row>
    <row r="86" ht="14.25" customHeight="1">
      <c r="A86" s="3"/>
      <c r="B86" s="3"/>
      <c r="C86" s="3"/>
      <c r="D86" s="3"/>
      <c r="E86" s="3"/>
      <c r="F86" s="3"/>
      <c r="G86" s="3"/>
      <c r="H86" s="3"/>
      <c r="I86" s="3"/>
      <c r="J86" s="3"/>
      <c r="K86" s="3"/>
      <c r="L86" s="3"/>
      <c r="M86" s="3"/>
      <c r="N86" s="3"/>
      <c r="O86" s="3"/>
      <c r="P86" s="3"/>
      <c r="Q86" s="3"/>
      <c r="R86" s="3"/>
      <c r="S86" s="3"/>
      <c r="T86" s="3"/>
      <c r="U86" s="3"/>
      <c r="V86" s="3"/>
      <c r="W86" s="3"/>
      <c r="X86" s="3"/>
      <c r="Y86" s="3"/>
      <c r="Z86" s="3"/>
    </row>
    <row r="87" ht="14.25" customHeight="1">
      <c r="A87" s="3"/>
      <c r="B87" s="3"/>
      <c r="C87" s="3"/>
      <c r="D87" s="3"/>
      <c r="E87" s="3"/>
      <c r="F87" s="3"/>
      <c r="G87" s="3"/>
      <c r="H87" s="3"/>
      <c r="I87" s="3"/>
      <c r="J87" s="3"/>
      <c r="K87" s="3"/>
      <c r="L87" s="3"/>
      <c r="M87" s="3"/>
      <c r="N87" s="3"/>
      <c r="O87" s="3"/>
      <c r="P87" s="3"/>
      <c r="Q87" s="3"/>
      <c r="R87" s="3"/>
      <c r="S87" s="3"/>
      <c r="T87" s="3"/>
      <c r="U87" s="3"/>
      <c r="V87" s="3"/>
      <c r="W87" s="3"/>
      <c r="X87" s="3"/>
      <c r="Y87" s="3"/>
      <c r="Z87" s="3"/>
    </row>
    <row r="88" ht="14.25" customHeight="1">
      <c r="A88" s="3"/>
      <c r="B88" s="3"/>
      <c r="C88" s="3"/>
      <c r="D88" s="3"/>
      <c r="E88" s="3"/>
      <c r="F88" s="3"/>
      <c r="G88" s="3"/>
      <c r="H88" s="3"/>
      <c r="I88" s="3"/>
      <c r="J88" s="3"/>
      <c r="K88" s="3"/>
      <c r="L88" s="3"/>
      <c r="M88" s="3"/>
      <c r="N88" s="3"/>
      <c r="O88" s="3"/>
      <c r="P88" s="3"/>
      <c r="Q88" s="3"/>
      <c r="R88" s="3"/>
      <c r="S88" s="3"/>
      <c r="T88" s="3"/>
      <c r="U88" s="3"/>
      <c r="V88" s="3"/>
      <c r="W88" s="3"/>
      <c r="X88" s="3"/>
      <c r="Y88" s="3"/>
      <c r="Z88" s="3"/>
    </row>
    <row r="89" ht="15.0" customHeight="1">
      <c r="A89" s="3"/>
      <c r="B89" s="3"/>
      <c r="C89" s="3"/>
      <c r="D89" s="3"/>
      <c r="E89" s="3"/>
      <c r="F89" s="3"/>
      <c r="G89" s="3"/>
      <c r="H89" s="3"/>
      <c r="I89" s="3"/>
      <c r="J89" s="3"/>
      <c r="K89" s="3"/>
      <c r="L89" s="3"/>
      <c r="M89" s="3"/>
      <c r="N89" s="3"/>
      <c r="O89" s="3"/>
      <c r="P89" s="3"/>
      <c r="Q89" s="3"/>
      <c r="R89" s="3"/>
      <c r="S89" s="3"/>
      <c r="T89" s="3"/>
      <c r="U89" s="3"/>
      <c r="V89" s="3"/>
      <c r="W89" s="3"/>
      <c r="X89" s="3"/>
      <c r="Y89" s="3"/>
      <c r="Z89" s="3"/>
    </row>
    <row r="90" ht="14.25" customHeight="1">
      <c r="A90" s="3"/>
      <c r="B90" s="3"/>
      <c r="C90" s="3"/>
      <c r="D90" s="3"/>
      <c r="E90" s="3"/>
      <c r="F90" s="3"/>
      <c r="G90" s="3"/>
      <c r="H90" s="3"/>
      <c r="I90" s="3"/>
      <c r="J90" s="3"/>
      <c r="K90" s="3"/>
      <c r="L90" s="3"/>
      <c r="M90" s="3"/>
      <c r="N90" s="3"/>
      <c r="O90" s="3"/>
      <c r="P90" s="3"/>
      <c r="Q90" s="3"/>
      <c r="R90" s="3"/>
      <c r="S90" s="3"/>
      <c r="T90" s="3"/>
      <c r="U90" s="3"/>
      <c r="V90" s="3"/>
      <c r="W90" s="3"/>
      <c r="X90" s="3"/>
      <c r="Y90" s="3"/>
      <c r="Z90" s="3"/>
    </row>
    <row r="91" ht="14.25" customHeight="1">
      <c r="A91" s="3"/>
      <c r="B91" s="3"/>
      <c r="C91" s="3"/>
      <c r="D91" s="3"/>
      <c r="E91" s="3"/>
      <c r="F91" s="3"/>
      <c r="G91" s="3"/>
      <c r="H91" s="3"/>
      <c r="I91" s="3"/>
      <c r="J91" s="3"/>
      <c r="K91" s="3"/>
      <c r="L91" s="3"/>
      <c r="M91" s="3"/>
      <c r="N91" s="3"/>
      <c r="O91" s="3"/>
      <c r="P91" s="3"/>
      <c r="Q91" s="3"/>
      <c r="R91" s="3"/>
      <c r="S91" s="3"/>
      <c r="T91" s="3"/>
      <c r="U91" s="3"/>
      <c r="V91" s="3"/>
      <c r="W91" s="3"/>
      <c r="X91" s="3"/>
      <c r="Y91" s="3"/>
      <c r="Z91" s="3"/>
    </row>
    <row r="92" ht="14.25" customHeight="1">
      <c r="A92" s="3"/>
      <c r="B92" s="3"/>
      <c r="C92" s="3"/>
      <c r="D92" s="3"/>
      <c r="E92" s="3"/>
      <c r="F92" s="3"/>
      <c r="G92" s="3"/>
      <c r="H92" s="3"/>
      <c r="I92" s="3"/>
      <c r="J92" s="3"/>
      <c r="K92" s="3"/>
      <c r="L92" s="3"/>
      <c r="M92" s="3"/>
      <c r="N92" s="3"/>
      <c r="O92" s="3"/>
      <c r="P92" s="3"/>
      <c r="Q92" s="3"/>
      <c r="R92" s="3"/>
      <c r="S92" s="3"/>
      <c r="T92" s="3"/>
      <c r="U92" s="3"/>
      <c r="V92" s="3"/>
      <c r="W92" s="3"/>
      <c r="X92" s="3"/>
      <c r="Y92" s="3"/>
      <c r="Z92" s="3"/>
    </row>
    <row r="93" ht="14.25" customHeight="1">
      <c r="A93" s="3"/>
      <c r="B93" s="3"/>
      <c r="C93" s="3"/>
      <c r="D93" s="3"/>
      <c r="E93" s="3"/>
      <c r="F93" s="3"/>
      <c r="G93" s="3"/>
      <c r="H93" s="3"/>
      <c r="I93" s="3"/>
      <c r="J93" s="3"/>
      <c r="K93" s="3"/>
      <c r="L93" s="3"/>
      <c r="M93" s="3"/>
      <c r="N93" s="3"/>
      <c r="O93" s="3"/>
      <c r="P93" s="3"/>
      <c r="Q93" s="3"/>
      <c r="R93" s="3"/>
      <c r="S93" s="3"/>
      <c r="T93" s="3"/>
      <c r="U93" s="3"/>
      <c r="V93" s="3"/>
      <c r="W93" s="3"/>
      <c r="X93" s="3"/>
      <c r="Y93" s="3"/>
      <c r="Z93" s="3"/>
    </row>
    <row r="94" ht="14.25" customHeight="1">
      <c r="A94" s="3"/>
      <c r="B94" s="3"/>
      <c r="C94" s="3"/>
      <c r="D94" s="3"/>
      <c r="E94" s="3"/>
      <c r="F94" s="3"/>
      <c r="G94" s="3"/>
      <c r="H94" s="3"/>
      <c r="I94" s="3"/>
      <c r="J94" s="3"/>
      <c r="K94" s="3"/>
      <c r="L94" s="3"/>
      <c r="M94" s="3"/>
      <c r="N94" s="3"/>
      <c r="O94" s="3"/>
      <c r="P94" s="3"/>
      <c r="Q94" s="3"/>
      <c r="R94" s="3"/>
      <c r="S94" s="3"/>
      <c r="T94" s="3"/>
      <c r="U94" s="3"/>
      <c r="V94" s="3"/>
      <c r="W94" s="3"/>
      <c r="X94" s="3"/>
      <c r="Y94" s="3"/>
      <c r="Z94" s="3"/>
    </row>
    <row r="95" ht="15.0" customHeight="1">
      <c r="A95" s="3"/>
      <c r="B95" s="3"/>
      <c r="C95" s="3"/>
      <c r="D95" s="3"/>
      <c r="E95" s="3"/>
      <c r="F95" s="3"/>
      <c r="G95" s="3"/>
      <c r="H95" s="3"/>
      <c r="I95" s="3"/>
      <c r="J95" s="3"/>
      <c r="K95" s="3"/>
      <c r="L95" s="3"/>
      <c r="M95" s="3"/>
      <c r="N95" s="3"/>
      <c r="O95" s="3"/>
      <c r="P95" s="3"/>
      <c r="Q95" s="3"/>
      <c r="R95" s="3"/>
      <c r="S95" s="3"/>
      <c r="T95" s="3"/>
      <c r="U95" s="3"/>
      <c r="V95" s="3"/>
      <c r="W95" s="3"/>
      <c r="X95" s="3"/>
      <c r="Y95" s="3"/>
      <c r="Z95" s="3"/>
    </row>
    <row r="96" ht="14.25" customHeight="1">
      <c r="A96" s="3"/>
      <c r="B96" s="3"/>
      <c r="C96" s="3"/>
      <c r="D96" s="3"/>
      <c r="E96" s="3"/>
      <c r="F96" s="3"/>
      <c r="G96" s="3"/>
      <c r="H96" s="3"/>
      <c r="I96" s="3"/>
      <c r="J96" s="3"/>
      <c r="K96" s="3"/>
      <c r="L96" s="3"/>
      <c r="M96" s="3"/>
      <c r="N96" s="3"/>
      <c r="O96" s="3"/>
      <c r="P96" s="3"/>
      <c r="Q96" s="3"/>
      <c r="R96" s="3"/>
      <c r="S96" s="3"/>
      <c r="T96" s="3"/>
      <c r="U96" s="3"/>
      <c r="V96" s="3"/>
      <c r="W96" s="3"/>
      <c r="X96" s="3"/>
      <c r="Y96" s="3"/>
      <c r="Z96" s="3"/>
    </row>
    <row r="97" ht="14.25" customHeight="1">
      <c r="A97" s="3"/>
      <c r="B97" s="3"/>
      <c r="C97" s="3"/>
      <c r="D97" s="3"/>
      <c r="E97" s="3"/>
      <c r="F97" s="3"/>
      <c r="G97" s="3"/>
      <c r="H97" s="3"/>
      <c r="I97" s="3"/>
      <c r="J97" s="3"/>
      <c r="K97" s="3"/>
      <c r="L97" s="3"/>
      <c r="M97" s="3"/>
      <c r="N97" s="3"/>
      <c r="O97" s="3"/>
      <c r="P97" s="3"/>
      <c r="Q97" s="3"/>
      <c r="R97" s="3"/>
      <c r="S97" s="3"/>
      <c r="T97" s="3"/>
      <c r="U97" s="3"/>
      <c r="V97" s="3"/>
      <c r="W97" s="3"/>
      <c r="X97" s="3"/>
      <c r="Y97" s="3"/>
      <c r="Z97" s="3"/>
    </row>
    <row r="98" ht="14.25" customHeight="1">
      <c r="A98" s="3"/>
      <c r="B98" s="3"/>
      <c r="C98" s="3"/>
      <c r="D98" s="3"/>
      <c r="E98" s="3"/>
      <c r="F98" s="3"/>
      <c r="G98" s="3"/>
      <c r="H98" s="3"/>
      <c r="I98" s="3"/>
      <c r="J98" s="3"/>
      <c r="K98" s="3"/>
      <c r="L98" s="3"/>
      <c r="M98" s="3"/>
      <c r="N98" s="3"/>
      <c r="O98" s="3"/>
      <c r="P98" s="3"/>
      <c r="Q98" s="3"/>
      <c r="R98" s="3"/>
      <c r="S98" s="3"/>
      <c r="T98" s="3"/>
      <c r="U98" s="3"/>
      <c r="V98" s="3"/>
      <c r="W98" s="3"/>
      <c r="X98" s="3"/>
      <c r="Y98" s="3"/>
      <c r="Z98" s="3"/>
    </row>
    <row r="99" ht="14.25" customHeight="1">
      <c r="A99" s="3"/>
      <c r="B99" s="3"/>
      <c r="C99" s="3"/>
      <c r="D99" s="3"/>
      <c r="E99" s="3"/>
      <c r="F99" s="3"/>
      <c r="G99" s="3"/>
      <c r="H99" s="3"/>
      <c r="I99" s="3"/>
      <c r="J99" s="3"/>
      <c r="K99" s="3"/>
      <c r="L99" s="3"/>
      <c r="M99" s="3"/>
      <c r="N99" s="3"/>
      <c r="O99" s="3"/>
      <c r="P99" s="3"/>
      <c r="Q99" s="3"/>
      <c r="R99" s="3"/>
      <c r="S99" s="3"/>
      <c r="T99" s="3"/>
      <c r="U99" s="3"/>
      <c r="V99" s="3"/>
      <c r="W99" s="3"/>
      <c r="X99" s="3"/>
      <c r="Y99" s="3"/>
      <c r="Z99" s="3"/>
    </row>
    <row r="100" ht="14.25" customHeight="1">
      <c r="A100" s="3"/>
      <c r="B100" s="3"/>
      <c r="C100" s="3"/>
      <c r="D100" s="3"/>
      <c r="E100" s="3"/>
      <c r="F100" s="3"/>
      <c r="G100" s="3"/>
      <c r="H100" s="3"/>
      <c r="I100" s="3"/>
      <c r="J100" s="3"/>
      <c r="K100" s="3"/>
      <c r="L100" s="3"/>
      <c r="M100" s="3"/>
      <c r="N100" s="3"/>
      <c r="O100" s="3"/>
      <c r="P100" s="3"/>
      <c r="Q100" s="3"/>
      <c r="R100" s="3"/>
      <c r="S100" s="3"/>
      <c r="T100" s="3"/>
      <c r="U100" s="3"/>
      <c r="V100" s="3"/>
      <c r="W100" s="3"/>
      <c r="X100" s="3"/>
      <c r="Y100" s="3"/>
      <c r="Z100" s="3"/>
    </row>
    <row r="101" ht="15.0" customHeight="1">
      <c r="A101" s="3"/>
      <c r="B101" s="3"/>
      <c r="C101" s="3"/>
      <c r="D101" s="3"/>
      <c r="E101" s="3"/>
      <c r="F101" s="3"/>
      <c r="G101" s="3"/>
      <c r="H101" s="3"/>
      <c r="I101" s="3"/>
      <c r="J101" s="3"/>
      <c r="K101" s="3"/>
      <c r="L101" s="3"/>
      <c r="M101" s="3"/>
      <c r="N101" s="3"/>
      <c r="O101" s="3"/>
      <c r="P101" s="3"/>
      <c r="Q101" s="3"/>
      <c r="R101" s="3"/>
      <c r="S101" s="3"/>
      <c r="T101" s="3"/>
      <c r="U101" s="3"/>
      <c r="V101" s="3"/>
      <c r="W101" s="3"/>
      <c r="X101" s="3"/>
      <c r="Y101" s="3"/>
      <c r="Z101" s="3"/>
    </row>
    <row r="102" ht="14.25" customHeight="1">
      <c r="A102" s="3"/>
      <c r="B102" s="3"/>
      <c r="C102" s="3"/>
      <c r="D102" s="3"/>
      <c r="E102" s="3"/>
      <c r="F102" s="3"/>
      <c r="G102" s="3"/>
      <c r="H102" s="3"/>
      <c r="I102" s="3"/>
      <c r="J102" s="3"/>
      <c r="K102" s="3"/>
      <c r="L102" s="3"/>
      <c r="M102" s="3"/>
      <c r="N102" s="3"/>
      <c r="O102" s="3"/>
      <c r="P102" s="3"/>
      <c r="Q102" s="3"/>
      <c r="R102" s="3"/>
      <c r="S102" s="3"/>
      <c r="T102" s="3"/>
      <c r="U102" s="3"/>
      <c r="V102" s="3"/>
      <c r="W102" s="3"/>
      <c r="X102" s="3"/>
      <c r="Y102" s="3"/>
      <c r="Z102" s="3"/>
    </row>
    <row r="103" ht="14.25" customHeight="1">
      <c r="A103" s="3"/>
      <c r="B103" s="3"/>
      <c r="C103" s="3"/>
      <c r="D103" s="3"/>
      <c r="E103" s="3"/>
      <c r="F103" s="3"/>
      <c r="G103" s="3"/>
      <c r="H103" s="3"/>
      <c r="I103" s="3"/>
      <c r="J103" s="3"/>
      <c r="K103" s="3"/>
      <c r="L103" s="3"/>
      <c r="M103" s="3"/>
      <c r="N103" s="3"/>
      <c r="O103" s="3"/>
      <c r="P103" s="3"/>
      <c r="Q103" s="3"/>
      <c r="R103" s="3"/>
      <c r="S103" s="3"/>
      <c r="T103" s="3"/>
      <c r="U103" s="3"/>
      <c r="V103" s="3"/>
      <c r="W103" s="3"/>
      <c r="X103" s="3"/>
      <c r="Y103" s="3"/>
      <c r="Z103" s="3"/>
    </row>
    <row r="104" ht="14.25" customHeight="1">
      <c r="A104" s="3"/>
      <c r="B104" s="3"/>
      <c r="C104" s="3"/>
      <c r="D104" s="3"/>
      <c r="E104" s="3"/>
      <c r="F104" s="3"/>
      <c r="G104" s="3"/>
      <c r="H104" s="3"/>
      <c r="I104" s="3"/>
      <c r="J104" s="3"/>
      <c r="K104" s="3"/>
      <c r="L104" s="3"/>
      <c r="M104" s="3"/>
      <c r="N104" s="3"/>
      <c r="O104" s="3"/>
      <c r="P104" s="3"/>
      <c r="Q104" s="3"/>
      <c r="R104" s="3"/>
      <c r="S104" s="3"/>
      <c r="T104" s="3"/>
      <c r="U104" s="3"/>
      <c r="V104" s="3"/>
      <c r="W104" s="3"/>
      <c r="X104" s="3"/>
      <c r="Y104" s="3"/>
      <c r="Z104" s="3"/>
    </row>
    <row r="105" ht="14.25" customHeight="1">
      <c r="A105" s="3"/>
      <c r="B105" s="3"/>
      <c r="C105" s="3"/>
      <c r="D105" s="3"/>
      <c r="E105" s="3"/>
      <c r="F105" s="3"/>
      <c r="G105" s="3"/>
      <c r="H105" s="3"/>
      <c r="I105" s="3"/>
      <c r="J105" s="3"/>
      <c r="K105" s="3"/>
      <c r="L105" s="3"/>
      <c r="M105" s="3"/>
      <c r="N105" s="3"/>
      <c r="O105" s="3"/>
      <c r="P105" s="3"/>
      <c r="Q105" s="3"/>
      <c r="R105" s="3"/>
      <c r="S105" s="3"/>
      <c r="T105" s="3"/>
      <c r="U105" s="3"/>
      <c r="V105" s="3"/>
      <c r="W105" s="3"/>
      <c r="X105" s="3"/>
      <c r="Y105" s="3"/>
      <c r="Z105" s="3"/>
    </row>
    <row r="106" ht="14.25" customHeight="1">
      <c r="A106" s="3"/>
      <c r="B106" s="3"/>
      <c r="C106" s="3"/>
      <c r="D106" s="3"/>
      <c r="E106" s="3"/>
      <c r="F106" s="3"/>
      <c r="G106" s="3"/>
      <c r="H106" s="3"/>
      <c r="I106" s="3"/>
      <c r="J106" s="3"/>
      <c r="K106" s="3"/>
      <c r="L106" s="3"/>
      <c r="M106" s="3"/>
      <c r="N106" s="3"/>
      <c r="O106" s="3"/>
      <c r="P106" s="3"/>
      <c r="Q106" s="3"/>
      <c r="R106" s="3"/>
      <c r="S106" s="3"/>
      <c r="T106" s="3"/>
      <c r="U106" s="3"/>
      <c r="V106" s="3"/>
      <c r="W106" s="3"/>
      <c r="X106" s="3"/>
      <c r="Y106" s="3"/>
      <c r="Z106" s="3"/>
    </row>
    <row r="107" ht="15.0" customHeight="1">
      <c r="A107" s="3"/>
      <c r="B107" s="3"/>
      <c r="C107" s="3"/>
      <c r="D107" s="3"/>
      <c r="E107" s="3"/>
      <c r="F107" s="3"/>
      <c r="G107" s="3"/>
      <c r="H107" s="3"/>
      <c r="I107" s="3"/>
      <c r="J107" s="3"/>
      <c r="K107" s="3"/>
      <c r="L107" s="3"/>
      <c r="M107" s="3"/>
      <c r="N107" s="3"/>
      <c r="O107" s="3"/>
      <c r="P107" s="3"/>
      <c r="Q107" s="3"/>
      <c r="R107" s="3"/>
      <c r="S107" s="3"/>
      <c r="T107" s="3"/>
      <c r="U107" s="3"/>
      <c r="V107" s="3"/>
      <c r="W107" s="3"/>
      <c r="X107" s="3"/>
      <c r="Y107" s="3"/>
      <c r="Z107" s="3"/>
    </row>
    <row r="108" ht="14.25" customHeight="1">
      <c r="A108" s="3"/>
      <c r="B108" s="3"/>
      <c r="C108" s="3"/>
      <c r="D108" s="3"/>
      <c r="E108" s="3"/>
      <c r="F108" s="3"/>
      <c r="G108" s="3"/>
      <c r="H108" s="3"/>
      <c r="I108" s="3"/>
      <c r="J108" s="3"/>
      <c r="K108" s="3"/>
      <c r="L108" s="3"/>
      <c r="M108" s="3"/>
      <c r="N108" s="3"/>
      <c r="O108" s="3"/>
      <c r="P108" s="3"/>
      <c r="Q108" s="3"/>
      <c r="R108" s="3"/>
      <c r="S108" s="3"/>
      <c r="T108" s="3"/>
      <c r="U108" s="3"/>
      <c r="V108" s="3"/>
      <c r="W108" s="3"/>
      <c r="X108" s="3"/>
      <c r="Y108" s="3"/>
      <c r="Z108" s="3"/>
    </row>
    <row r="109" ht="14.25" customHeight="1">
      <c r="A109" s="3"/>
      <c r="B109" s="3"/>
      <c r="C109" s="3"/>
      <c r="D109" s="3"/>
      <c r="E109" s="3"/>
      <c r="F109" s="3"/>
      <c r="G109" s="3"/>
      <c r="H109" s="3"/>
      <c r="I109" s="3"/>
      <c r="J109" s="3"/>
      <c r="K109" s="3"/>
      <c r="L109" s="3"/>
      <c r="M109" s="3"/>
      <c r="N109" s="3"/>
      <c r="O109" s="3"/>
      <c r="P109" s="3"/>
      <c r="Q109" s="3"/>
      <c r="R109" s="3"/>
      <c r="S109" s="3"/>
      <c r="T109" s="3"/>
      <c r="U109" s="3"/>
      <c r="V109" s="3"/>
      <c r="W109" s="3"/>
      <c r="X109" s="3"/>
      <c r="Y109" s="3"/>
      <c r="Z109" s="3"/>
    </row>
    <row r="110" ht="14.25" customHeight="1">
      <c r="A110" s="3"/>
      <c r="B110" s="3"/>
      <c r="C110" s="3"/>
      <c r="D110" s="3"/>
      <c r="E110" s="3"/>
      <c r="F110" s="3"/>
      <c r="G110" s="3"/>
      <c r="H110" s="3"/>
      <c r="I110" s="3"/>
      <c r="J110" s="3"/>
      <c r="K110" s="3"/>
      <c r="L110" s="3"/>
      <c r="M110" s="3"/>
      <c r="N110" s="3"/>
      <c r="O110" s="3"/>
      <c r="P110" s="3"/>
      <c r="Q110" s="3"/>
      <c r="R110" s="3"/>
      <c r="S110" s="3"/>
      <c r="T110" s="3"/>
      <c r="U110" s="3"/>
      <c r="V110" s="3"/>
      <c r="W110" s="3"/>
      <c r="X110" s="3"/>
      <c r="Y110" s="3"/>
      <c r="Z110" s="3"/>
    </row>
    <row r="111" ht="14.25" customHeight="1">
      <c r="A111" s="3"/>
      <c r="B111" s="3"/>
      <c r="C111" s="3"/>
      <c r="D111" s="3"/>
      <c r="E111" s="3"/>
      <c r="F111" s="3"/>
      <c r="G111" s="3"/>
      <c r="H111" s="3"/>
      <c r="I111" s="3"/>
      <c r="J111" s="3"/>
      <c r="K111" s="3"/>
      <c r="L111" s="3"/>
      <c r="M111" s="3"/>
      <c r="N111" s="3"/>
      <c r="O111" s="3"/>
      <c r="P111" s="3"/>
      <c r="Q111" s="3"/>
      <c r="R111" s="3"/>
      <c r="S111" s="3"/>
      <c r="T111" s="3"/>
      <c r="U111" s="3"/>
      <c r="V111" s="3"/>
      <c r="W111" s="3"/>
      <c r="X111" s="3"/>
      <c r="Y111" s="3"/>
      <c r="Z111" s="3"/>
    </row>
    <row r="112" ht="14.25" customHeight="1">
      <c r="A112" s="3"/>
      <c r="B112" s="3"/>
      <c r="C112" s="3"/>
      <c r="D112" s="3"/>
      <c r="E112" s="3"/>
      <c r="F112" s="3"/>
      <c r="G112" s="3"/>
      <c r="H112" s="3"/>
      <c r="I112" s="3"/>
      <c r="J112" s="3"/>
      <c r="K112" s="3"/>
      <c r="L112" s="3"/>
      <c r="M112" s="3"/>
      <c r="N112" s="3"/>
      <c r="O112" s="3"/>
      <c r="P112" s="3"/>
      <c r="Q112" s="3"/>
      <c r="R112" s="3"/>
      <c r="S112" s="3"/>
      <c r="T112" s="3"/>
      <c r="U112" s="3"/>
      <c r="V112" s="3"/>
      <c r="W112" s="3"/>
      <c r="X112" s="3"/>
      <c r="Y112" s="3"/>
      <c r="Z112" s="3"/>
    </row>
    <row r="113" ht="15.0" customHeight="1">
      <c r="A113" s="3"/>
      <c r="B113" s="3"/>
      <c r="C113" s="3"/>
      <c r="D113" s="3"/>
      <c r="E113" s="3"/>
      <c r="F113" s="3"/>
      <c r="G113" s="3"/>
      <c r="H113" s="3"/>
      <c r="I113" s="3"/>
      <c r="J113" s="3"/>
      <c r="K113" s="3"/>
      <c r="L113" s="3"/>
      <c r="M113" s="3"/>
      <c r="N113" s="3"/>
      <c r="O113" s="3"/>
      <c r="P113" s="3"/>
      <c r="Q113" s="3"/>
      <c r="R113" s="3"/>
      <c r="S113" s="3"/>
      <c r="T113" s="3"/>
      <c r="U113" s="3"/>
      <c r="V113" s="3"/>
      <c r="W113" s="3"/>
      <c r="X113" s="3"/>
      <c r="Y113" s="3"/>
      <c r="Z113" s="3"/>
    </row>
    <row r="114" ht="14.25" customHeight="1">
      <c r="A114" s="3"/>
      <c r="B114" s="3"/>
      <c r="C114" s="3"/>
      <c r="D114" s="3"/>
      <c r="E114" s="3"/>
      <c r="F114" s="3"/>
      <c r="G114" s="3"/>
      <c r="H114" s="3"/>
      <c r="I114" s="3"/>
      <c r="J114" s="3"/>
      <c r="K114" s="3"/>
      <c r="L114" s="3"/>
      <c r="M114" s="3"/>
      <c r="N114" s="3"/>
      <c r="O114" s="3"/>
      <c r="P114" s="3"/>
      <c r="Q114" s="3"/>
      <c r="R114" s="3"/>
      <c r="S114" s="3"/>
      <c r="T114" s="3"/>
      <c r="U114" s="3"/>
      <c r="V114" s="3"/>
      <c r="W114" s="3"/>
      <c r="X114" s="3"/>
      <c r="Y114" s="3"/>
      <c r="Z114" s="3"/>
    </row>
    <row r="115" ht="14.25" customHeight="1">
      <c r="A115" s="3"/>
      <c r="B115" s="3"/>
      <c r="C115" s="3"/>
      <c r="D115" s="3"/>
      <c r="E115" s="3"/>
      <c r="F115" s="3"/>
      <c r="G115" s="3"/>
      <c r="H115" s="3"/>
      <c r="I115" s="3"/>
      <c r="J115" s="3"/>
      <c r="K115" s="3"/>
      <c r="L115" s="3"/>
      <c r="M115" s="3"/>
      <c r="N115" s="3"/>
      <c r="O115" s="3"/>
      <c r="P115" s="3"/>
      <c r="Q115" s="3"/>
      <c r="R115" s="3"/>
      <c r="S115" s="3"/>
      <c r="T115" s="3"/>
      <c r="U115" s="3"/>
      <c r="V115" s="3"/>
      <c r="W115" s="3"/>
      <c r="X115" s="3"/>
      <c r="Y115" s="3"/>
      <c r="Z115" s="3"/>
    </row>
    <row r="116" ht="14.25" customHeight="1">
      <c r="A116" s="3"/>
      <c r="B116" s="3"/>
      <c r="C116" s="3"/>
      <c r="D116" s="3"/>
      <c r="E116" s="3"/>
      <c r="F116" s="3"/>
      <c r="G116" s="3"/>
      <c r="H116" s="3"/>
      <c r="I116" s="3"/>
      <c r="J116" s="3"/>
      <c r="K116" s="3"/>
      <c r="L116" s="3"/>
      <c r="M116" s="3"/>
      <c r="N116" s="3"/>
      <c r="O116" s="3"/>
      <c r="P116" s="3"/>
      <c r="Q116" s="3"/>
      <c r="R116" s="3"/>
      <c r="S116" s="3"/>
      <c r="T116" s="3"/>
      <c r="U116" s="3"/>
      <c r="V116" s="3"/>
      <c r="W116" s="3"/>
      <c r="X116" s="3"/>
      <c r="Y116" s="3"/>
      <c r="Z116" s="3"/>
    </row>
    <row r="117" ht="14.25" customHeight="1">
      <c r="A117" s="3"/>
      <c r="B117" s="3"/>
      <c r="C117" s="3"/>
      <c r="D117" s="3"/>
      <c r="E117" s="3"/>
      <c r="F117" s="3"/>
      <c r="G117" s="3"/>
      <c r="H117" s="3"/>
      <c r="I117" s="3"/>
      <c r="J117" s="3"/>
      <c r="K117" s="3"/>
      <c r="L117" s="3"/>
      <c r="M117" s="3"/>
      <c r="N117" s="3"/>
      <c r="O117" s="3"/>
      <c r="P117" s="3"/>
      <c r="Q117" s="3"/>
      <c r="R117" s="3"/>
      <c r="S117" s="3"/>
      <c r="T117" s="3"/>
      <c r="U117" s="3"/>
      <c r="V117" s="3"/>
      <c r="W117" s="3"/>
      <c r="X117" s="3"/>
      <c r="Y117" s="3"/>
      <c r="Z117" s="3"/>
    </row>
    <row r="118" ht="14.25" customHeight="1">
      <c r="A118" s="3"/>
      <c r="B118" s="3"/>
      <c r="C118" s="3"/>
      <c r="D118" s="3"/>
      <c r="E118" s="3"/>
      <c r="F118" s="3"/>
      <c r="G118" s="3"/>
      <c r="H118" s="3"/>
      <c r="I118" s="3"/>
      <c r="J118" s="3"/>
      <c r="K118" s="3"/>
      <c r="L118" s="3"/>
      <c r="M118" s="3"/>
      <c r="N118" s="3"/>
      <c r="O118" s="3"/>
      <c r="P118" s="3"/>
      <c r="Q118" s="3"/>
      <c r="R118" s="3"/>
      <c r="S118" s="3"/>
      <c r="T118" s="3"/>
      <c r="U118" s="3"/>
      <c r="V118" s="3"/>
      <c r="W118" s="3"/>
      <c r="X118" s="3"/>
      <c r="Y118" s="3"/>
      <c r="Z118" s="3"/>
    </row>
    <row r="119" ht="15.0" customHeight="1">
      <c r="A119" s="3"/>
      <c r="B119" s="3"/>
      <c r="C119" s="3"/>
      <c r="D119" s="3"/>
      <c r="E119" s="3"/>
      <c r="F119" s="3"/>
      <c r="G119" s="3"/>
      <c r="H119" s="3"/>
      <c r="I119" s="3"/>
      <c r="J119" s="3"/>
      <c r="K119" s="3"/>
      <c r="L119" s="3"/>
      <c r="M119" s="3"/>
      <c r="N119" s="3"/>
      <c r="O119" s="3"/>
      <c r="P119" s="3"/>
      <c r="Q119" s="3"/>
      <c r="R119" s="3"/>
      <c r="S119" s="3"/>
      <c r="T119" s="3"/>
      <c r="U119" s="3"/>
      <c r="V119" s="3"/>
      <c r="W119" s="3"/>
      <c r="X119" s="3"/>
      <c r="Y119" s="3"/>
      <c r="Z119" s="3"/>
    </row>
    <row r="120" ht="14.25" customHeight="1">
      <c r="A120" s="3"/>
      <c r="B120" s="3"/>
      <c r="C120" s="3"/>
      <c r="D120" s="3"/>
      <c r="E120" s="3"/>
      <c r="F120" s="3"/>
      <c r="G120" s="3"/>
      <c r="H120" s="3"/>
      <c r="I120" s="3"/>
      <c r="J120" s="3"/>
      <c r="K120" s="3"/>
      <c r="L120" s="3"/>
      <c r="M120" s="3"/>
      <c r="N120" s="3"/>
      <c r="O120" s="3"/>
      <c r="P120" s="3"/>
      <c r="Q120" s="3"/>
      <c r="R120" s="3"/>
      <c r="S120" s="3"/>
      <c r="T120" s="3"/>
      <c r="U120" s="3"/>
      <c r="V120" s="3"/>
      <c r="W120" s="3"/>
      <c r="X120" s="3"/>
      <c r="Y120" s="3"/>
      <c r="Z120" s="3"/>
    </row>
    <row r="121" ht="14.25" customHeight="1">
      <c r="A121" s="3"/>
      <c r="B121" s="3"/>
      <c r="C121" s="3"/>
      <c r="D121" s="3"/>
      <c r="E121" s="3"/>
      <c r="F121" s="3"/>
      <c r="G121" s="3"/>
      <c r="H121" s="3"/>
      <c r="I121" s="3"/>
      <c r="J121" s="3"/>
      <c r="K121" s="3"/>
      <c r="L121" s="3"/>
      <c r="M121" s="3"/>
      <c r="N121" s="3"/>
      <c r="O121" s="3"/>
      <c r="P121" s="3"/>
      <c r="Q121" s="3"/>
      <c r="R121" s="3"/>
      <c r="S121" s="3"/>
      <c r="T121" s="3"/>
      <c r="U121" s="3"/>
      <c r="V121" s="3"/>
      <c r="W121" s="3"/>
      <c r="X121" s="3"/>
      <c r="Y121" s="3"/>
      <c r="Z121" s="3"/>
    </row>
    <row r="122" ht="14.25" customHeight="1">
      <c r="A122" s="3"/>
      <c r="B122" s="3"/>
      <c r="C122" s="3"/>
      <c r="D122" s="3"/>
      <c r="E122" s="3"/>
      <c r="F122" s="3"/>
      <c r="G122" s="3"/>
      <c r="H122" s="3"/>
      <c r="I122" s="3"/>
      <c r="J122" s="3"/>
      <c r="K122" s="3"/>
      <c r="L122" s="3"/>
      <c r="M122" s="3"/>
      <c r="N122" s="3"/>
      <c r="O122" s="3"/>
      <c r="P122" s="3"/>
      <c r="Q122" s="3"/>
      <c r="R122" s="3"/>
      <c r="S122" s="3"/>
      <c r="T122" s="3"/>
      <c r="U122" s="3"/>
      <c r="V122" s="3"/>
      <c r="W122" s="3"/>
      <c r="X122" s="3"/>
      <c r="Y122" s="3"/>
      <c r="Z122" s="3"/>
    </row>
    <row r="123" ht="14.25" customHeight="1">
      <c r="A123" s="3"/>
      <c r="B123" s="3"/>
      <c r="C123" s="3"/>
      <c r="D123" s="3"/>
      <c r="E123" s="3"/>
      <c r="F123" s="3"/>
      <c r="G123" s="3"/>
      <c r="H123" s="3"/>
      <c r="I123" s="3"/>
      <c r="J123" s="3"/>
      <c r="K123" s="3"/>
      <c r="L123" s="3"/>
      <c r="M123" s="3"/>
      <c r="N123" s="3"/>
      <c r="O123" s="3"/>
      <c r="P123" s="3"/>
      <c r="Q123" s="3"/>
      <c r="R123" s="3"/>
      <c r="S123" s="3"/>
      <c r="T123" s="3"/>
      <c r="U123" s="3"/>
      <c r="V123" s="3"/>
      <c r="W123" s="3"/>
      <c r="X123" s="3"/>
      <c r="Y123" s="3"/>
      <c r="Z123" s="3"/>
    </row>
    <row r="124" ht="14.25" customHeight="1">
      <c r="A124" s="3"/>
      <c r="B124" s="3"/>
      <c r="C124" s="3"/>
      <c r="D124" s="3"/>
      <c r="E124" s="3"/>
      <c r="F124" s="3"/>
      <c r="G124" s="3"/>
      <c r="H124" s="3"/>
      <c r="I124" s="3"/>
      <c r="J124" s="3"/>
      <c r="K124" s="3"/>
      <c r="L124" s="3"/>
      <c r="M124" s="3"/>
      <c r="N124" s="3"/>
      <c r="O124" s="3"/>
      <c r="P124" s="3"/>
      <c r="Q124" s="3"/>
      <c r="R124" s="3"/>
      <c r="S124" s="3"/>
      <c r="T124" s="3"/>
      <c r="U124" s="3"/>
      <c r="V124" s="3"/>
      <c r="W124" s="3"/>
      <c r="X124" s="3"/>
      <c r="Y124" s="3"/>
      <c r="Z124" s="3"/>
    </row>
    <row r="125" ht="15.0" customHeight="1">
      <c r="A125" s="3"/>
      <c r="B125" s="3"/>
      <c r="C125" s="3"/>
      <c r="D125" s="3"/>
      <c r="E125" s="3"/>
      <c r="F125" s="3"/>
      <c r="G125" s="3"/>
      <c r="H125" s="3"/>
      <c r="I125" s="3"/>
      <c r="J125" s="3"/>
      <c r="K125" s="3"/>
      <c r="L125" s="3"/>
      <c r="M125" s="3"/>
      <c r="N125" s="3"/>
      <c r="O125" s="3"/>
      <c r="P125" s="3"/>
      <c r="Q125" s="3"/>
      <c r="R125" s="3"/>
      <c r="S125" s="3"/>
      <c r="T125" s="3"/>
      <c r="U125" s="3"/>
      <c r="V125" s="3"/>
      <c r="W125" s="3"/>
      <c r="X125" s="3"/>
      <c r="Y125" s="3"/>
      <c r="Z125" s="3"/>
    </row>
    <row r="126" ht="14.25" customHeight="1">
      <c r="A126" s="3"/>
      <c r="B126" s="3"/>
      <c r="C126" s="3"/>
      <c r="D126" s="3"/>
      <c r="E126" s="3"/>
      <c r="F126" s="3"/>
      <c r="G126" s="3"/>
      <c r="H126" s="3"/>
      <c r="I126" s="3"/>
      <c r="J126" s="3"/>
      <c r="K126" s="3"/>
      <c r="L126" s="3"/>
      <c r="M126" s="3"/>
      <c r="N126" s="3"/>
      <c r="O126" s="3"/>
      <c r="P126" s="3"/>
      <c r="Q126" s="3"/>
      <c r="R126" s="3"/>
      <c r="S126" s="3"/>
      <c r="T126" s="3"/>
      <c r="U126" s="3"/>
      <c r="V126" s="3"/>
      <c r="W126" s="3"/>
      <c r="X126" s="3"/>
      <c r="Y126" s="3"/>
      <c r="Z126" s="3"/>
    </row>
    <row r="127" ht="14.25" customHeight="1">
      <c r="A127" s="3"/>
      <c r="B127" s="3"/>
      <c r="C127" s="3"/>
      <c r="D127" s="3"/>
      <c r="E127" s="3"/>
      <c r="F127" s="3"/>
      <c r="G127" s="3"/>
      <c r="H127" s="3"/>
      <c r="I127" s="3"/>
      <c r="J127" s="3"/>
      <c r="K127" s="3"/>
      <c r="L127" s="3"/>
      <c r="M127" s="3"/>
      <c r="N127" s="3"/>
      <c r="O127" s="3"/>
      <c r="P127" s="3"/>
      <c r="Q127" s="3"/>
      <c r="R127" s="3"/>
      <c r="S127" s="3"/>
      <c r="T127" s="3"/>
      <c r="U127" s="3"/>
      <c r="V127" s="3"/>
      <c r="W127" s="3"/>
      <c r="X127" s="3"/>
      <c r="Y127" s="3"/>
      <c r="Z127" s="3"/>
    </row>
    <row r="128" ht="14.25" customHeight="1">
      <c r="A128" s="3"/>
      <c r="B128" s="3"/>
      <c r="C128" s="3"/>
      <c r="D128" s="3"/>
      <c r="E128" s="3"/>
      <c r="F128" s="3"/>
      <c r="G128" s="3"/>
      <c r="H128" s="3"/>
      <c r="I128" s="3"/>
      <c r="J128" s="3"/>
      <c r="K128" s="3"/>
      <c r="L128" s="3"/>
      <c r="M128" s="3"/>
      <c r="N128" s="3"/>
      <c r="O128" s="3"/>
      <c r="P128" s="3"/>
      <c r="Q128" s="3"/>
      <c r="R128" s="3"/>
      <c r="S128" s="3"/>
      <c r="T128" s="3"/>
      <c r="U128" s="3"/>
      <c r="V128" s="3"/>
      <c r="W128" s="3"/>
      <c r="X128" s="3"/>
      <c r="Y128" s="3"/>
      <c r="Z128" s="3"/>
    </row>
    <row r="129" ht="14.25" customHeight="1">
      <c r="A129" s="3"/>
      <c r="B129" s="3"/>
      <c r="C129" s="3"/>
      <c r="D129" s="3"/>
      <c r="E129" s="3"/>
      <c r="F129" s="3"/>
      <c r="G129" s="3"/>
      <c r="H129" s="3"/>
      <c r="I129" s="3"/>
      <c r="J129" s="3"/>
      <c r="K129" s="3"/>
      <c r="L129" s="3"/>
      <c r="M129" s="3"/>
      <c r="N129" s="3"/>
      <c r="O129" s="3"/>
      <c r="P129" s="3"/>
      <c r="Q129" s="3"/>
      <c r="R129" s="3"/>
      <c r="S129" s="3"/>
      <c r="T129" s="3"/>
      <c r="U129" s="3"/>
      <c r="V129" s="3"/>
      <c r="W129" s="3"/>
      <c r="X129" s="3"/>
      <c r="Y129" s="3"/>
      <c r="Z129" s="3"/>
    </row>
    <row r="130" ht="14.25" customHeight="1">
      <c r="A130" s="3"/>
      <c r="B130" s="3"/>
      <c r="C130" s="3"/>
      <c r="D130" s="3"/>
      <c r="E130" s="3"/>
      <c r="F130" s="3"/>
      <c r="G130" s="3"/>
      <c r="H130" s="3"/>
      <c r="I130" s="3"/>
      <c r="J130" s="3"/>
      <c r="K130" s="3"/>
      <c r="L130" s="3"/>
      <c r="M130" s="3"/>
      <c r="N130" s="3"/>
      <c r="O130" s="3"/>
      <c r="P130" s="3"/>
      <c r="Q130" s="3"/>
      <c r="R130" s="3"/>
      <c r="S130" s="3"/>
      <c r="T130" s="3"/>
      <c r="U130" s="3"/>
      <c r="V130" s="3"/>
      <c r="W130" s="3"/>
      <c r="X130" s="3"/>
      <c r="Y130" s="3"/>
      <c r="Z130" s="3"/>
    </row>
    <row r="131" ht="15.0" customHeight="1">
      <c r="A131" s="3"/>
      <c r="B131" s="3"/>
      <c r="C131" s="3"/>
      <c r="D131" s="3"/>
      <c r="E131" s="3"/>
      <c r="F131" s="3"/>
      <c r="G131" s="3"/>
      <c r="H131" s="3"/>
      <c r="I131" s="3"/>
      <c r="J131" s="3"/>
      <c r="K131" s="3"/>
      <c r="L131" s="3"/>
      <c r="M131" s="3"/>
      <c r="N131" s="3"/>
      <c r="O131" s="3"/>
      <c r="P131" s="3"/>
      <c r="Q131" s="3"/>
      <c r="R131" s="3"/>
      <c r="S131" s="3"/>
      <c r="T131" s="3"/>
      <c r="U131" s="3"/>
      <c r="V131" s="3"/>
      <c r="W131" s="3"/>
      <c r="X131" s="3"/>
      <c r="Y131" s="3"/>
      <c r="Z131" s="3"/>
    </row>
    <row r="132" ht="14.25" customHeight="1">
      <c r="A132" s="3"/>
      <c r="B132" s="3"/>
      <c r="C132" s="3"/>
      <c r="D132" s="3"/>
      <c r="E132" s="3"/>
      <c r="F132" s="3"/>
      <c r="G132" s="3"/>
      <c r="H132" s="3"/>
      <c r="I132" s="3"/>
      <c r="J132" s="3"/>
      <c r="K132" s="3"/>
      <c r="L132" s="3"/>
      <c r="M132" s="3"/>
      <c r="N132" s="3"/>
      <c r="O132" s="3"/>
      <c r="P132" s="3"/>
      <c r="Q132" s="3"/>
      <c r="R132" s="3"/>
      <c r="S132" s="3"/>
      <c r="T132" s="3"/>
      <c r="U132" s="3"/>
      <c r="V132" s="3"/>
      <c r="W132" s="3"/>
      <c r="X132" s="3"/>
      <c r="Y132" s="3"/>
      <c r="Z132" s="3"/>
    </row>
    <row r="133" ht="14.25" customHeight="1">
      <c r="A133" s="3"/>
      <c r="B133" s="3"/>
      <c r="C133" s="3"/>
      <c r="D133" s="3"/>
      <c r="E133" s="3"/>
      <c r="F133" s="3"/>
      <c r="G133" s="3"/>
      <c r="H133" s="3"/>
      <c r="I133" s="3"/>
      <c r="J133" s="3"/>
      <c r="K133" s="3"/>
      <c r="L133" s="3"/>
      <c r="M133" s="3"/>
      <c r="N133" s="3"/>
      <c r="O133" s="3"/>
      <c r="P133" s="3"/>
      <c r="Q133" s="3"/>
      <c r="R133" s="3"/>
      <c r="S133" s="3"/>
      <c r="T133" s="3"/>
      <c r="U133" s="3"/>
      <c r="V133" s="3"/>
      <c r="W133" s="3"/>
      <c r="X133" s="3"/>
      <c r="Y133" s="3"/>
      <c r="Z133" s="3"/>
    </row>
    <row r="134" ht="14.25" customHeight="1">
      <c r="A134" s="3"/>
      <c r="B134" s="3"/>
      <c r="C134" s="3"/>
      <c r="D134" s="3"/>
      <c r="E134" s="3"/>
      <c r="F134" s="3"/>
      <c r="G134" s="3"/>
      <c r="H134" s="3"/>
      <c r="I134" s="3"/>
      <c r="J134" s="3"/>
      <c r="K134" s="3"/>
      <c r="L134" s="3"/>
      <c r="M134" s="3"/>
      <c r="N134" s="3"/>
      <c r="O134" s="3"/>
      <c r="P134" s="3"/>
      <c r="Q134" s="3"/>
      <c r="R134" s="3"/>
      <c r="S134" s="3"/>
      <c r="T134" s="3"/>
      <c r="U134" s="3"/>
      <c r="V134" s="3"/>
      <c r="W134" s="3"/>
      <c r="X134" s="3"/>
      <c r="Y134" s="3"/>
      <c r="Z134" s="3"/>
    </row>
    <row r="135" ht="14.25" customHeight="1">
      <c r="A135" s="3"/>
      <c r="B135" s="3"/>
      <c r="C135" s="3"/>
      <c r="D135" s="3"/>
      <c r="E135" s="3"/>
      <c r="F135" s="3"/>
      <c r="G135" s="3"/>
      <c r="H135" s="3"/>
      <c r="I135" s="3"/>
      <c r="J135" s="3"/>
      <c r="K135" s="3"/>
      <c r="L135" s="3"/>
      <c r="M135" s="3"/>
      <c r="N135" s="3"/>
      <c r="O135" s="3"/>
      <c r="P135" s="3"/>
      <c r="Q135" s="3"/>
      <c r="R135" s="3"/>
      <c r="S135" s="3"/>
      <c r="T135" s="3"/>
      <c r="U135" s="3"/>
      <c r="V135" s="3"/>
      <c r="W135" s="3"/>
      <c r="X135" s="3"/>
      <c r="Y135" s="3"/>
      <c r="Z135" s="3"/>
    </row>
    <row r="136" ht="14.25" customHeight="1">
      <c r="A136" s="3"/>
      <c r="B136" s="3"/>
      <c r="C136" s="3"/>
      <c r="D136" s="3"/>
      <c r="E136" s="3"/>
      <c r="F136" s="3"/>
      <c r="G136" s="3"/>
      <c r="H136" s="3"/>
      <c r="I136" s="3"/>
      <c r="J136" s="3"/>
      <c r="K136" s="3"/>
      <c r="L136" s="3"/>
      <c r="M136" s="3"/>
      <c r="N136" s="3"/>
      <c r="O136" s="3"/>
      <c r="P136" s="3"/>
      <c r="Q136" s="3"/>
      <c r="R136" s="3"/>
      <c r="S136" s="3"/>
      <c r="T136" s="3"/>
      <c r="U136" s="3"/>
      <c r="V136" s="3"/>
      <c r="W136" s="3"/>
      <c r="X136" s="3"/>
      <c r="Y136" s="3"/>
      <c r="Z136" s="3"/>
    </row>
    <row r="137" ht="15.0" customHeight="1">
      <c r="A137" s="3"/>
      <c r="B137" s="3"/>
      <c r="C137" s="3"/>
      <c r="D137" s="3"/>
      <c r="E137" s="3"/>
      <c r="F137" s="3"/>
      <c r="G137" s="3"/>
      <c r="H137" s="3"/>
      <c r="I137" s="3"/>
      <c r="J137" s="3"/>
      <c r="K137" s="3"/>
      <c r="L137" s="3"/>
      <c r="M137" s="3"/>
      <c r="N137" s="3"/>
      <c r="O137" s="3"/>
      <c r="P137" s="3"/>
      <c r="Q137" s="3"/>
      <c r="R137" s="3"/>
      <c r="S137" s="3"/>
      <c r="T137" s="3"/>
      <c r="U137" s="3"/>
      <c r="V137" s="3"/>
      <c r="W137" s="3"/>
      <c r="X137" s="3"/>
      <c r="Y137" s="3"/>
      <c r="Z137" s="3"/>
    </row>
    <row r="138" ht="14.25" customHeight="1">
      <c r="A138" s="3"/>
      <c r="B138" s="3"/>
      <c r="C138" s="3"/>
      <c r="D138" s="3"/>
      <c r="E138" s="3"/>
      <c r="F138" s="3"/>
      <c r="G138" s="3"/>
      <c r="H138" s="3"/>
      <c r="I138" s="3"/>
      <c r="J138" s="3"/>
      <c r="K138" s="3"/>
      <c r="L138" s="3"/>
      <c r="M138" s="3"/>
      <c r="N138" s="3"/>
      <c r="O138" s="3"/>
      <c r="P138" s="3"/>
      <c r="Q138" s="3"/>
      <c r="R138" s="3"/>
      <c r="S138" s="3"/>
      <c r="T138" s="3"/>
      <c r="U138" s="3"/>
      <c r="V138" s="3"/>
      <c r="W138" s="3"/>
      <c r="X138" s="3"/>
      <c r="Y138" s="3"/>
      <c r="Z138" s="3"/>
    </row>
    <row r="139" ht="14.25" customHeight="1">
      <c r="A139" s="3"/>
      <c r="B139" s="3"/>
      <c r="C139" s="3"/>
      <c r="D139" s="3"/>
      <c r="E139" s="3"/>
      <c r="F139" s="3"/>
      <c r="G139" s="3"/>
      <c r="H139" s="3"/>
      <c r="I139" s="3"/>
      <c r="J139" s="3"/>
      <c r="K139" s="3"/>
      <c r="L139" s="3"/>
      <c r="M139" s="3"/>
      <c r="N139" s="3"/>
      <c r="O139" s="3"/>
      <c r="P139" s="3"/>
      <c r="Q139" s="3"/>
      <c r="R139" s="3"/>
      <c r="S139" s="3"/>
      <c r="T139" s="3"/>
      <c r="U139" s="3"/>
      <c r="V139" s="3"/>
      <c r="W139" s="3"/>
      <c r="X139" s="3"/>
      <c r="Y139" s="3"/>
      <c r="Z139" s="3"/>
    </row>
    <row r="140" ht="14.25" customHeight="1">
      <c r="A140" s="3"/>
      <c r="B140" s="3"/>
      <c r="C140" s="3"/>
      <c r="D140" s="3"/>
      <c r="E140" s="3"/>
      <c r="F140" s="3"/>
      <c r="G140" s="3"/>
      <c r="H140" s="3"/>
      <c r="I140" s="3"/>
      <c r="J140" s="3"/>
      <c r="K140" s="3"/>
      <c r="L140" s="3"/>
      <c r="M140" s="3"/>
      <c r="N140" s="3"/>
      <c r="O140" s="3"/>
      <c r="P140" s="3"/>
      <c r="Q140" s="3"/>
      <c r="R140" s="3"/>
      <c r="S140" s="3"/>
      <c r="T140" s="3"/>
      <c r="U140" s="3"/>
      <c r="V140" s="3"/>
      <c r="W140" s="3"/>
      <c r="X140" s="3"/>
      <c r="Y140" s="3"/>
      <c r="Z140" s="3"/>
    </row>
    <row r="141" ht="14.25" customHeight="1">
      <c r="A141" s="3"/>
      <c r="B141" s="3"/>
      <c r="C141" s="3"/>
      <c r="D141" s="3"/>
      <c r="E141" s="3"/>
      <c r="F141" s="3"/>
      <c r="G141" s="3"/>
      <c r="H141" s="3"/>
      <c r="I141" s="3"/>
      <c r="J141" s="3"/>
      <c r="K141" s="3"/>
      <c r="L141" s="3"/>
      <c r="M141" s="3"/>
      <c r="N141" s="3"/>
      <c r="O141" s="3"/>
      <c r="P141" s="3"/>
      <c r="Q141" s="3"/>
      <c r="R141" s="3"/>
      <c r="S141" s="3"/>
      <c r="T141" s="3"/>
      <c r="U141" s="3"/>
      <c r="V141" s="3"/>
      <c r="W141" s="3"/>
      <c r="X141" s="3"/>
      <c r="Y141" s="3"/>
      <c r="Z141" s="3"/>
    </row>
    <row r="142" ht="14.25" customHeight="1">
      <c r="A142" s="3"/>
      <c r="B142" s="3"/>
      <c r="C142" s="3"/>
      <c r="D142" s="3"/>
      <c r="E142" s="3"/>
      <c r="F142" s="3"/>
      <c r="G142" s="3"/>
      <c r="H142" s="3"/>
      <c r="I142" s="3"/>
      <c r="J142" s="3"/>
      <c r="K142" s="3"/>
      <c r="L142" s="3"/>
      <c r="M142" s="3"/>
      <c r="N142" s="3"/>
      <c r="O142" s="3"/>
      <c r="P142" s="3"/>
      <c r="Q142" s="3"/>
      <c r="R142" s="3"/>
      <c r="S142" s="3"/>
      <c r="T142" s="3"/>
      <c r="U142" s="3"/>
      <c r="V142" s="3"/>
      <c r="W142" s="3"/>
      <c r="X142" s="3"/>
      <c r="Y142" s="3"/>
      <c r="Z142" s="3"/>
    </row>
    <row r="143" ht="15.0" customHeight="1">
      <c r="A143" s="3"/>
      <c r="B143" s="3"/>
      <c r="C143" s="3"/>
      <c r="D143" s="3"/>
      <c r="E143" s="3"/>
      <c r="F143" s="3"/>
      <c r="G143" s="3"/>
      <c r="H143" s="3"/>
      <c r="I143" s="3"/>
      <c r="J143" s="3"/>
      <c r="K143" s="3"/>
      <c r="L143" s="3"/>
      <c r="M143" s="3"/>
      <c r="N143" s="3"/>
      <c r="O143" s="3"/>
      <c r="P143" s="3"/>
      <c r="Q143" s="3"/>
      <c r="R143" s="3"/>
      <c r="S143" s="3"/>
      <c r="T143" s="3"/>
      <c r="U143" s="3"/>
      <c r="V143" s="3"/>
      <c r="W143" s="3"/>
      <c r="X143" s="3"/>
      <c r="Y143" s="3"/>
      <c r="Z143" s="3"/>
    </row>
    <row r="144" ht="14.25" customHeight="1">
      <c r="A144" s="3"/>
      <c r="B144" s="3"/>
      <c r="C144" s="3"/>
      <c r="D144" s="3"/>
      <c r="E144" s="3"/>
      <c r="F144" s="3"/>
      <c r="G144" s="3"/>
      <c r="H144" s="3"/>
      <c r="I144" s="3"/>
      <c r="J144" s="3"/>
      <c r="K144" s="3"/>
      <c r="L144" s="3"/>
      <c r="M144" s="3"/>
      <c r="N144" s="3"/>
      <c r="O144" s="3"/>
      <c r="P144" s="3"/>
      <c r="Q144" s="3"/>
      <c r="R144" s="3"/>
      <c r="S144" s="3"/>
      <c r="T144" s="3"/>
      <c r="U144" s="3"/>
      <c r="V144" s="3"/>
      <c r="W144" s="3"/>
      <c r="X144" s="3"/>
      <c r="Y144" s="3"/>
      <c r="Z144" s="3"/>
    </row>
    <row r="145" ht="14.25" customHeight="1">
      <c r="A145" s="3"/>
      <c r="B145" s="3"/>
      <c r="C145" s="3"/>
      <c r="D145" s="3"/>
      <c r="E145" s="3"/>
      <c r="F145" s="3"/>
      <c r="G145" s="3"/>
      <c r="H145" s="3"/>
      <c r="I145" s="3"/>
      <c r="J145" s="3"/>
      <c r="K145" s="3"/>
      <c r="L145" s="3"/>
      <c r="M145" s="3"/>
      <c r="N145" s="3"/>
      <c r="O145" s="3"/>
      <c r="P145" s="3"/>
      <c r="Q145" s="3"/>
      <c r="R145" s="3"/>
      <c r="S145" s="3"/>
      <c r="T145" s="3"/>
      <c r="U145" s="3"/>
      <c r="V145" s="3"/>
      <c r="W145" s="3"/>
      <c r="X145" s="3"/>
      <c r="Y145" s="3"/>
      <c r="Z145" s="3"/>
    </row>
    <row r="146" ht="14.25" customHeight="1">
      <c r="A146" s="3"/>
      <c r="B146" s="3"/>
      <c r="C146" s="3"/>
      <c r="D146" s="3"/>
      <c r="E146" s="3"/>
      <c r="F146" s="3"/>
      <c r="G146" s="3"/>
      <c r="H146" s="3"/>
      <c r="I146" s="3"/>
      <c r="J146" s="3"/>
      <c r="K146" s="3"/>
      <c r="L146" s="3"/>
      <c r="M146" s="3"/>
      <c r="N146" s="3"/>
      <c r="O146" s="3"/>
      <c r="P146" s="3"/>
      <c r="Q146" s="3"/>
      <c r="R146" s="3"/>
      <c r="S146" s="3"/>
      <c r="T146" s="3"/>
      <c r="U146" s="3"/>
      <c r="V146" s="3"/>
      <c r="W146" s="3"/>
      <c r="X146" s="3"/>
      <c r="Y146" s="3"/>
      <c r="Z146" s="3"/>
    </row>
    <row r="147" ht="14.25" customHeight="1">
      <c r="A147" s="3"/>
      <c r="B147" s="3"/>
      <c r="C147" s="3"/>
      <c r="D147" s="3"/>
      <c r="E147" s="3"/>
      <c r="F147" s="3"/>
      <c r="G147" s="3"/>
      <c r="H147" s="3"/>
      <c r="I147" s="3"/>
      <c r="J147" s="3"/>
      <c r="K147" s="3"/>
      <c r="L147" s="3"/>
      <c r="M147" s="3"/>
      <c r="N147" s="3"/>
      <c r="O147" s="3"/>
      <c r="P147" s="3"/>
      <c r="Q147" s="3"/>
      <c r="R147" s="3"/>
      <c r="S147" s="3"/>
      <c r="T147" s="3"/>
      <c r="U147" s="3"/>
      <c r="V147" s="3"/>
      <c r="W147" s="3"/>
      <c r="X147" s="3"/>
      <c r="Y147" s="3"/>
      <c r="Z147" s="3"/>
    </row>
    <row r="148" ht="14.25" customHeight="1">
      <c r="A148" s="3"/>
      <c r="B148" s="3"/>
      <c r="C148" s="3"/>
      <c r="D148" s="3"/>
      <c r="E148" s="3"/>
      <c r="F148" s="3"/>
      <c r="G148" s="3"/>
      <c r="H148" s="3"/>
      <c r="I148" s="3"/>
      <c r="J148" s="3"/>
      <c r="K148" s="3"/>
      <c r="L148" s="3"/>
      <c r="M148" s="3"/>
      <c r="N148" s="3"/>
      <c r="O148" s="3"/>
      <c r="P148" s="3"/>
      <c r="Q148" s="3"/>
      <c r="R148" s="3"/>
      <c r="S148" s="3"/>
      <c r="T148" s="3"/>
      <c r="U148" s="3"/>
      <c r="V148" s="3"/>
      <c r="W148" s="3"/>
      <c r="X148" s="3"/>
      <c r="Y148" s="3"/>
      <c r="Z148" s="3"/>
    </row>
    <row r="149" ht="15.0" customHeight="1">
      <c r="A149" s="3"/>
      <c r="B149" s="3"/>
      <c r="C149" s="3"/>
      <c r="D149" s="3"/>
      <c r="E149" s="3"/>
      <c r="F149" s="3"/>
      <c r="G149" s="3"/>
      <c r="H149" s="3"/>
      <c r="I149" s="3"/>
      <c r="J149" s="3"/>
      <c r="K149" s="3"/>
      <c r="L149" s="3"/>
      <c r="M149" s="3"/>
      <c r="N149" s="3"/>
      <c r="O149" s="3"/>
      <c r="P149" s="3"/>
      <c r="Q149" s="3"/>
      <c r="R149" s="3"/>
      <c r="S149" s="3"/>
      <c r="T149" s="3"/>
      <c r="U149" s="3"/>
      <c r="V149" s="3"/>
      <c r="W149" s="3"/>
      <c r="X149" s="3"/>
      <c r="Y149" s="3"/>
      <c r="Z149" s="3"/>
    </row>
    <row r="150" ht="14.25" customHeight="1">
      <c r="A150" s="3"/>
      <c r="B150" s="3"/>
      <c r="C150" s="3"/>
      <c r="D150" s="3"/>
      <c r="E150" s="3"/>
      <c r="F150" s="3"/>
      <c r="G150" s="3"/>
      <c r="H150" s="3"/>
      <c r="I150" s="3"/>
      <c r="J150" s="3"/>
      <c r="K150" s="3"/>
      <c r="L150" s="3"/>
      <c r="M150" s="3"/>
      <c r="N150" s="3"/>
      <c r="O150" s="3"/>
      <c r="P150" s="3"/>
      <c r="Q150" s="3"/>
      <c r="R150" s="3"/>
      <c r="S150" s="3"/>
      <c r="T150" s="3"/>
      <c r="U150" s="3"/>
      <c r="V150" s="3"/>
      <c r="W150" s="3"/>
      <c r="X150" s="3"/>
      <c r="Y150" s="3"/>
      <c r="Z150" s="3"/>
    </row>
    <row r="151" ht="14.25" customHeight="1">
      <c r="A151" s="3"/>
      <c r="B151" s="3"/>
      <c r="C151" s="3"/>
      <c r="D151" s="3"/>
      <c r="E151" s="3"/>
      <c r="F151" s="3"/>
      <c r="G151" s="3"/>
      <c r="H151" s="3"/>
      <c r="I151" s="3"/>
      <c r="J151" s="3"/>
      <c r="K151" s="3"/>
      <c r="L151" s="3"/>
      <c r="M151" s="3"/>
      <c r="N151" s="3"/>
      <c r="O151" s="3"/>
      <c r="P151" s="3"/>
      <c r="Q151" s="3"/>
      <c r="R151" s="3"/>
      <c r="S151" s="3"/>
      <c r="T151" s="3"/>
      <c r="U151" s="3"/>
      <c r="V151" s="3"/>
      <c r="W151" s="3"/>
      <c r="X151" s="3"/>
      <c r="Y151" s="3"/>
      <c r="Z151" s="3"/>
    </row>
    <row r="152" ht="14.25" customHeight="1">
      <c r="A152" s="3"/>
      <c r="B152" s="3"/>
      <c r="C152" s="3"/>
      <c r="D152" s="3"/>
      <c r="E152" s="3"/>
      <c r="F152" s="3"/>
      <c r="G152" s="3"/>
      <c r="H152" s="3"/>
      <c r="I152" s="3"/>
      <c r="J152" s="3"/>
      <c r="K152" s="3"/>
      <c r="L152" s="3"/>
      <c r="M152" s="3"/>
      <c r="N152" s="3"/>
      <c r="O152" s="3"/>
      <c r="P152" s="3"/>
      <c r="Q152" s="3"/>
      <c r="R152" s="3"/>
      <c r="S152" s="3"/>
      <c r="T152" s="3"/>
      <c r="U152" s="3"/>
      <c r="V152" s="3"/>
      <c r="W152" s="3"/>
      <c r="X152" s="3"/>
      <c r="Y152" s="3"/>
      <c r="Z152" s="3"/>
    </row>
    <row r="153" ht="14.25" customHeight="1">
      <c r="A153" s="3"/>
      <c r="B153" s="3"/>
      <c r="C153" s="3"/>
      <c r="D153" s="3"/>
      <c r="E153" s="3"/>
      <c r="F153" s="3"/>
      <c r="G153" s="3"/>
      <c r="H153" s="3"/>
      <c r="I153" s="3"/>
      <c r="J153" s="3"/>
      <c r="K153" s="3"/>
      <c r="L153" s="3"/>
      <c r="M153" s="3"/>
      <c r="N153" s="3"/>
      <c r="O153" s="3"/>
      <c r="P153" s="3"/>
      <c r="Q153" s="3"/>
      <c r="R153" s="3"/>
      <c r="S153" s="3"/>
      <c r="T153" s="3"/>
      <c r="U153" s="3"/>
      <c r="V153" s="3"/>
      <c r="W153" s="3"/>
      <c r="X153" s="3"/>
      <c r="Y153" s="3"/>
      <c r="Z153" s="3"/>
    </row>
    <row r="154" ht="14.25" customHeight="1">
      <c r="A154" s="3"/>
      <c r="B154" s="3"/>
      <c r="C154" s="3"/>
      <c r="D154" s="3"/>
      <c r="E154" s="3"/>
      <c r="F154" s="3"/>
      <c r="G154" s="3"/>
      <c r="H154" s="3"/>
      <c r="I154" s="3"/>
      <c r="J154" s="3"/>
      <c r="K154" s="3"/>
      <c r="L154" s="3"/>
      <c r="M154" s="3"/>
      <c r="N154" s="3"/>
      <c r="O154" s="3"/>
      <c r="P154" s="3"/>
      <c r="Q154" s="3"/>
      <c r="R154" s="3"/>
      <c r="S154" s="3"/>
      <c r="T154" s="3"/>
      <c r="U154" s="3"/>
      <c r="V154" s="3"/>
      <c r="W154" s="3"/>
      <c r="X154" s="3"/>
      <c r="Y154" s="3"/>
      <c r="Z154" s="3"/>
    </row>
    <row r="155" ht="15.0" customHeight="1">
      <c r="A155" s="3"/>
      <c r="B155" s="3"/>
      <c r="C155" s="3"/>
      <c r="D155" s="3"/>
      <c r="E155" s="3"/>
      <c r="F155" s="3"/>
      <c r="G155" s="3"/>
      <c r="H155" s="3"/>
      <c r="I155" s="3"/>
      <c r="J155" s="3"/>
      <c r="K155" s="3"/>
      <c r="L155" s="3"/>
      <c r="M155" s="3"/>
      <c r="N155" s="3"/>
      <c r="O155" s="3"/>
      <c r="P155" s="3"/>
      <c r="Q155" s="3"/>
      <c r="R155" s="3"/>
      <c r="S155" s="3"/>
      <c r="T155" s="3"/>
      <c r="U155" s="3"/>
      <c r="V155" s="3"/>
      <c r="W155" s="3"/>
      <c r="X155" s="3"/>
      <c r="Y155" s="3"/>
      <c r="Z155" s="3"/>
    </row>
    <row r="156" ht="14.25" customHeight="1">
      <c r="A156" s="3"/>
      <c r="B156" s="3"/>
      <c r="C156" s="3"/>
      <c r="D156" s="3"/>
      <c r="E156" s="3"/>
      <c r="F156" s="3"/>
      <c r="G156" s="3"/>
      <c r="H156" s="3"/>
      <c r="I156" s="3"/>
      <c r="J156" s="3"/>
      <c r="K156" s="3"/>
      <c r="L156" s="3"/>
      <c r="M156" s="3"/>
      <c r="N156" s="3"/>
      <c r="O156" s="3"/>
      <c r="P156" s="3"/>
      <c r="Q156" s="3"/>
      <c r="R156" s="3"/>
      <c r="S156" s="3"/>
      <c r="T156" s="3"/>
      <c r="U156" s="3"/>
      <c r="V156" s="3"/>
      <c r="W156" s="3"/>
      <c r="X156" s="3"/>
      <c r="Y156" s="3"/>
      <c r="Z156" s="3"/>
    </row>
    <row r="157" ht="14.25" customHeight="1">
      <c r="A157" s="3"/>
      <c r="B157" s="3"/>
      <c r="C157" s="3"/>
      <c r="D157" s="3"/>
      <c r="E157" s="3"/>
      <c r="F157" s="3"/>
      <c r="G157" s="3"/>
      <c r="H157" s="3"/>
      <c r="I157" s="3"/>
      <c r="J157" s="3"/>
      <c r="K157" s="3"/>
      <c r="L157" s="3"/>
      <c r="M157" s="3"/>
      <c r="N157" s="3"/>
      <c r="O157" s="3"/>
      <c r="P157" s="3"/>
      <c r="Q157" s="3"/>
      <c r="R157" s="3"/>
      <c r="S157" s="3"/>
      <c r="T157" s="3"/>
      <c r="U157" s="3"/>
      <c r="V157" s="3"/>
      <c r="W157" s="3"/>
      <c r="X157" s="3"/>
      <c r="Y157" s="3"/>
      <c r="Z157" s="3"/>
    </row>
    <row r="158" ht="14.25" customHeight="1">
      <c r="A158" s="3"/>
      <c r="B158" s="3"/>
      <c r="C158" s="3"/>
      <c r="D158" s="3"/>
      <c r="E158" s="3"/>
      <c r="F158" s="3"/>
      <c r="G158" s="3"/>
      <c r="H158" s="3"/>
      <c r="I158" s="3"/>
      <c r="J158" s="3"/>
      <c r="K158" s="3"/>
      <c r="L158" s="3"/>
      <c r="M158" s="3"/>
      <c r="N158" s="3"/>
      <c r="O158" s="3"/>
      <c r="P158" s="3"/>
      <c r="Q158" s="3"/>
      <c r="R158" s="3"/>
      <c r="S158" s="3"/>
      <c r="T158" s="3"/>
      <c r="U158" s="3"/>
      <c r="V158" s="3"/>
      <c r="W158" s="3"/>
      <c r="X158" s="3"/>
      <c r="Y158" s="3"/>
      <c r="Z158" s="3"/>
    </row>
    <row r="159" ht="14.25" customHeight="1">
      <c r="A159" s="3"/>
      <c r="B159" s="3"/>
      <c r="C159" s="3"/>
      <c r="D159" s="3"/>
      <c r="E159" s="3"/>
      <c r="F159" s="3"/>
      <c r="G159" s="3"/>
      <c r="H159" s="3"/>
      <c r="I159" s="3"/>
      <c r="J159" s="3"/>
      <c r="K159" s="3"/>
      <c r="L159" s="3"/>
      <c r="M159" s="3"/>
      <c r="N159" s="3"/>
      <c r="O159" s="3"/>
      <c r="P159" s="3"/>
      <c r="Q159" s="3"/>
      <c r="R159" s="3"/>
      <c r="S159" s="3"/>
      <c r="T159" s="3"/>
      <c r="U159" s="3"/>
      <c r="V159" s="3"/>
      <c r="W159" s="3"/>
      <c r="X159" s="3"/>
      <c r="Y159" s="3"/>
      <c r="Z159" s="3"/>
    </row>
    <row r="160" ht="14.25" customHeight="1">
      <c r="A160" s="3"/>
      <c r="B160" s="3"/>
      <c r="C160" s="3"/>
      <c r="D160" s="3"/>
      <c r="E160" s="3"/>
      <c r="F160" s="3"/>
      <c r="G160" s="3"/>
      <c r="H160" s="3"/>
      <c r="I160" s="3"/>
      <c r="J160" s="3"/>
      <c r="K160" s="3"/>
      <c r="L160" s="3"/>
      <c r="M160" s="3"/>
      <c r="N160" s="3"/>
      <c r="O160" s="3"/>
      <c r="P160" s="3"/>
      <c r="Q160" s="3"/>
      <c r="R160" s="3"/>
      <c r="S160" s="3"/>
      <c r="T160" s="3"/>
      <c r="U160" s="3"/>
      <c r="V160" s="3"/>
      <c r="W160" s="3"/>
      <c r="X160" s="3"/>
      <c r="Y160" s="3"/>
      <c r="Z160" s="3"/>
    </row>
    <row r="161" ht="15.0" customHeight="1">
      <c r="A161" s="3"/>
      <c r="B161" s="3"/>
      <c r="C161" s="3"/>
      <c r="D161" s="3"/>
      <c r="E161" s="3"/>
      <c r="F161" s="3"/>
      <c r="G161" s="3"/>
      <c r="H161" s="3"/>
      <c r="I161" s="3"/>
      <c r="J161" s="3"/>
      <c r="K161" s="3"/>
      <c r="L161" s="3"/>
      <c r="M161" s="3"/>
      <c r="N161" s="3"/>
      <c r="O161" s="3"/>
      <c r="P161" s="3"/>
      <c r="Q161" s="3"/>
      <c r="R161" s="3"/>
      <c r="S161" s="3"/>
      <c r="T161" s="3"/>
      <c r="U161" s="3"/>
      <c r="V161" s="3"/>
      <c r="W161" s="3"/>
      <c r="X161" s="3"/>
      <c r="Y161" s="3"/>
      <c r="Z161" s="3"/>
    </row>
    <row r="162" ht="14.25" customHeight="1">
      <c r="A162" s="3"/>
      <c r="B162" s="3"/>
      <c r="C162" s="3"/>
      <c r="D162" s="3"/>
      <c r="E162" s="3"/>
      <c r="F162" s="3"/>
      <c r="G162" s="3"/>
      <c r="H162" s="3"/>
      <c r="I162" s="3"/>
      <c r="J162" s="3"/>
      <c r="K162" s="3"/>
      <c r="L162" s="3"/>
      <c r="M162" s="3"/>
      <c r="N162" s="3"/>
      <c r="O162" s="3"/>
      <c r="P162" s="3"/>
      <c r="Q162" s="3"/>
      <c r="R162" s="3"/>
      <c r="S162" s="3"/>
      <c r="T162" s="3"/>
      <c r="U162" s="3"/>
      <c r="V162" s="3"/>
      <c r="W162" s="3"/>
      <c r="X162" s="3"/>
      <c r="Y162" s="3"/>
      <c r="Z162" s="3"/>
    </row>
    <row r="163" ht="14.25" customHeight="1">
      <c r="A163" s="3"/>
      <c r="B163" s="3"/>
      <c r="C163" s="3"/>
      <c r="D163" s="3"/>
      <c r="E163" s="3"/>
      <c r="F163" s="3"/>
      <c r="G163" s="3"/>
      <c r="H163" s="3"/>
      <c r="I163" s="3"/>
      <c r="J163" s="3"/>
      <c r="K163" s="3"/>
      <c r="L163" s="3"/>
      <c r="M163" s="3"/>
      <c r="N163" s="3"/>
      <c r="O163" s="3"/>
      <c r="P163" s="3"/>
      <c r="Q163" s="3"/>
      <c r="R163" s="3"/>
      <c r="S163" s="3"/>
      <c r="T163" s="3"/>
      <c r="U163" s="3"/>
      <c r="V163" s="3"/>
      <c r="W163" s="3"/>
      <c r="X163" s="3"/>
      <c r="Y163" s="3"/>
      <c r="Z163" s="3"/>
    </row>
    <row r="164" ht="14.25" customHeight="1">
      <c r="A164" s="3"/>
      <c r="B164" s="3"/>
      <c r="C164" s="3"/>
      <c r="D164" s="3"/>
      <c r="E164" s="3"/>
      <c r="F164" s="3"/>
      <c r="G164" s="3"/>
      <c r="H164" s="3"/>
      <c r="I164" s="3"/>
      <c r="J164" s="3"/>
      <c r="K164" s="3"/>
      <c r="L164" s="3"/>
      <c r="M164" s="3"/>
      <c r="N164" s="3"/>
      <c r="O164" s="3"/>
      <c r="P164" s="3"/>
      <c r="Q164" s="3"/>
      <c r="R164" s="3"/>
      <c r="S164" s="3"/>
      <c r="T164" s="3"/>
      <c r="U164" s="3"/>
      <c r="V164" s="3"/>
      <c r="W164" s="3"/>
      <c r="X164" s="3"/>
      <c r="Y164" s="3"/>
      <c r="Z164" s="3"/>
    </row>
    <row r="165" ht="14.25" customHeight="1">
      <c r="A165" s="3"/>
      <c r="B165" s="3"/>
      <c r="C165" s="3"/>
      <c r="D165" s="3"/>
      <c r="E165" s="3"/>
      <c r="F165" s="3"/>
      <c r="G165" s="3"/>
      <c r="H165" s="3"/>
      <c r="I165" s="3"/>
      <c r="J165" s="3"/>
      <c r="K165" s="3"/>
      <c r="L165" s="3"/>
      <c r="M165" s="3"/>
      <c r="N165" s="3"/>
      <c r="O165" s="3"/>
      <c r="P165" s="3"/>
      <c r="Q165" s="3"/>
      <c r="R165" s="3"/>
      <c r="S165" s="3"/>
      <c r="T165" s="3"/>
      <c r="U165" s="3"/>
      <c r="V165" s="3"/>
      <c r="W165" s="3"/>
      <c r="X165" s="3"/>
      <c r="Y165" s="3"/>
      <c r="Z165" s="3"/>
    </row>
    <row r="166" ht="14.25" customHeight="1">
      <c r="A166" s="3"/>
      <c r="B166" s="3"/>
      <c r="C166" s="3"/>
      <c r="D166" s="3"/>
      <c r="E166" s="3"/>
      <c r="F166" s="3"/>
      <c r="G166" s="3"/>
      <c r="H166" s="3"/>
      <c r="I166" s="3"/>
      <c r="J166" s="3"/>
      <c r="K166" s="3"/>
      <c r="L166" s="3"/>
      <c r="M166" s="3"/>
      <c r="N166" s="3"/>
      <c r="O166" s="3"/>
      <c r="P166" s="3"/>
      <c r="Q166" s="3"/>
      <c r="R166" s="3"/>
      <c r="S166" s="3"/>
      <c r="T166" s="3"/>
      <c r="U166" s="3"/>
      <c r="V166" s="3"/>
      <c r="W166" s="3"/>
      <c r="X166" s="3"/>
      <c r="Y166" s="3"/>
      <c r="Z166" s="3"/>
    </row>
    <row r="167" ht="15.0" customHeight="1">
      <c r="A167" s="3"/>
      <c r="B167" s="3"/>
      <c r="C167" s="3"/>
      <c r="D167" s="3"/>
      <c r="E167" s="3"/>
      <c r="F167" s="3"/>
      <c r="G167" s="3"/>
      <c r="H167" s="3"/>
      <c r="I167" s="3"/>
      <c r="J167" s="3"/>
      <c r="K167" s="3"/>
      <c r="L167" s="3"/>
      <c r="M167" s="3"/>
      <c r="N167" s="3"/>
      <c r="O167" s="3"/>
      <c r="P167" s="3"/>
      <c r="Q167" s="3"/>
      <c r="R167" s="3"/>
      <c r="S167" s="3"/>
      <c r="T167" s="3"/>
      <c r="U167" s="3"/>
      <c r="V167" s="3"/>
      <c r="W167" s="3"/>
      <c r="X167" s="3"/>
      <c r="Y167" s="3"/>
      <c r="Z167" s="3"/>
    </row>
    <row r="168" ht="14.25" customHeight="1">
      <c r="A168" s="3"/>
      <c r="B168" s="3"/>
      <c r="C168" s="3"/>
      <c r="D168" s="3"/>
      <c r="E168" s="3"/>
      <c r="F168" s="3"/>
      <c r="G168" s="3"/>
      <c r="H168" s="3"/>
      <c r="I168" s="3"/>
      <c r="J168" s="3"/>
      <c r="K168" s="3"/>
      <c r="L168" s="3"/>
      <c r="M168" s="3"/>
      <c r="N168" s="3"/>
      <c r="O168" s="3"/>
      <c r="P168" s="3"/>
      <c r="Q168" s="3"/>
      <c r="R168" s="3"/>
      <c r="S168" s="3"/>
      <c r="T168" s="3"/>
      <c r="U168" s="3"/>
      <c r="V168" s="3"/>
      <c r="W168" s="3"/>
      <c r="X168" s="3"/>
      <c r="Y168" s="3"/>
      <c r="Z168" s="3"/>
    </row>
    <row r="169" ht="14.25" customHeight="1">
      <c r="A169" s="3"/>
      <c r="B169" s="3"/>
      <c r="C169" s="3"/>
      <c r="D169" s="3"/>
      <c r="E169" s="3"/>
      <c r="F169" s="3"/>
      <c r="G169" s="3"/>
      <c r="H169" s="3"/>
      <c r="I169" s="3"/>
      <c r="J169" s="3"/>
      <c r="K169" s="3"/>
      <c r="L169" s="3"/>
      <c r="M169" s="3"/>
      <c r="N169" s="3"/>
      <c r="O169" s="3"/>
      <c r="P169" s="3"/>
      <c r="Q169" s="3"/>
      <c r="R169" s="3"/>
      <c r="S169" s="3"/>
      <c r="T169" s="3"/>
      <c r="U169" s="3"/>
      <c r="V169" s="3"/>
      <c r="W169" s="3"/>
      <c r="X169" s="3"/>
      <c r="Y169" s="3"/>
      <c r="Z169" s="3"/>
    </row>
    <row r="170" ht="14.25" customHeight="1">
      <c r="A170" s="3"/>
      <c r="B170" s="3"/>
      <c r="C170" s="3"/>
      <c r="D170" s="3"/>
      <c r="E170" s="3"/>
      <c r="F170" s="3"/>
      <c r="G170" s="3"/>
      <c r="H170" s="3"/>
      <c r="I170" s="3"/>
      <c r="J170" s="3"/>
      <c r="K170" s="3"/>
      <c r="L170" s="3"/>
      <c r="M170" s="3"/>
      <c r="N170" s="3"/>
      <c r="O170" s="3"/>
      <c r="P170" s="3"/>
      <c r="Q170" s="3"/>
      <c r="R170" s="3"/>
      <c r="S170" s="3"/>
      <c r="T170" s="3"/>
      <c r="U170" s="3"/>
      <c r="V170" s="3"/>
      <c r="W170" s="3"/>
      <c r="X170" s="3"/>
      <c r="Y170" s="3"/>
      <c r="Z170" s="3"/>
    </row>
    <row r="171" ht="14.25" customHeight="1">
      <c r="A171" s="3"/>
      <c r="B171" s="3"/>
      <c r="C171" s="3"/>
      <c r="D171" s="3"/>
      <c r="E171" s="3"/>
      <c r="F171" s="3"/>
      <c r="G171" s="3"/>
      <c r="H171" s="3"/>
      <c r="I171" s="3"/>
      <c r="J171" s="3"/>
      <c r="K171" s="3"/>
      <c r="L171" s="3"/>
      <c r="M171" s="3"/>
      <c r="N171" s="3"/>
      <c r="O171" s="3"/>
      <c r="P171" s="3"/>
      <c r="Q171" s="3"/>
      <c r="R171" s="3"/>
      <c r="S171" s="3"/>
      <c r="T171" s="3"/>
      <c r="U171" s="3"/>
      <c r="V171" s="3"/>
      <c r="W171" s="3"/>
      <c r="X171" s="3"/>
      <c r="Y171" s="3"/>
      <c r="Z171" s="3"/>
    </row>
    <row r="172" ht="14.25" customHeight="1">
      <c r="A172" s="3"/>
      <c r="B172" s="3"/>
      <c r="C172" s="3"/>
      <c r="D172" s="3"/>
      <c r="E172" s="3"/>
      <c r="F172" s="3"/>
      <c r="G172" s="3"/>
      <c r="H172" s="3"/>
      <c r="I172" s="3"/>
      <c r="J172" s="3"/>
      <c r="K172" s="3"/>
      <c r="L172" s="3"/>
      <c r="M172" s="3"/>
      <c r="N172" s="3"/>
      <c r="O172" s="3"/>
      <c r="P172" s="3"/>
      <c r="Q172" s="3"/>
      <c r="R172" s="3"/>
      <c r="S172" s="3"/>
      <c r="T172" s="3"/>
      <c r="U172" s="3"/>
      <c r="V172" s="3"/>
      <c r="W172" s="3"/>
      <c r="X172" s="3"/>
      <c r="Y172" s="3"/>
      <c r="Z172" s="3"/>
    </row>
    <row r="173" ht="15.0" customHeight="1">
      <c r="A173" s="3"/>
      <c r="B173" s="3"/>
      <c r="C173" s="3"/>
      <c r="D173" s="3"/>
      <c r="E173" s="3"/>
      <c r="F173" s="3"/>
      <c r="G173" s="3"/>
      <c r="H173" s="3"/>
      <c r="I173" s="3"/>
      <c r="J173" s="3"/>
      <c r="K173" s="3"/>
      <c r="L173" s="3"/>
      <c r="M173" s="3"/>
      <c r="N173" s="3"/>
      <c r="O173" s="3"/>
      <c r="P173" s="3"/>
      <c r="Q173" s="3"/>
      <c r="R173" s="3"/>
      <c r="S173" s="3"/>
      <c r="T173" s="3"/>
      <c r="U173" s="3"/>
      <c r="V173" s="3"/>
      <c r="W173" s="3"/>
      <c r="X173" s="3"/>
      <c r="Y173" s="3"/>
      <c r="Z173" s="3"/>
    </row>
    <row r="174" ht="14.25" customHeight="1">
      <c r="A174" s="3"/>
      <c r="B174" s="3"/>
      <c r="C174" s="3"/>
      <c r="D174" s="3"/>
      <c r="E174" s="3"/>
      <c r="F174" s="3"/>
      <c r="G174" s="3"/>
      <c r="H174" s="3"/>
      <c r="I174" s="3"/>
      <c r="J174" s="3"/>
      <c r="K174" s="3"/>
      <c r="L174" s="3"/>
      <c r="M174" s="3"/>
      <c r="N174" s="3"/>
      <c r="O174" s="3"/>
      <c r="P174" s="3"/>
      <c r="Q174" s="3"/>
      <c r="R174" s="3"/>
      <c r="S174" s="3"/>
      <c r="T174" s="3"/>
      <c r="U174" s="3"/>
      <c r="V174" s="3"/>
      <c r="W174" s="3"/>
      <c r="X174" s="3"/>
      <c r="Y174" s="3"/>
      <c r="Z174" s="3"/>
    </row>
    <row r="175" ht="14.25" customHeight="1">
      <c r="A175" s="3"/>
      <c r="B175" s="3"/>
      <c r="C175" s="3"/>
      <c r="D175" s="3"/>
      <c r="E175" s="3"/>
      <c r="F175" s="3"/>
      <c r="G175" s="3"/>
      <c r="H175" s="3"/>
      <c r="I175" s="3"/>
      <c r="J175" s="3"/>
      <c r="K175" s="3"/>
      <c r="L175" s="3"/>
      <c r="M175" s="3"/>
      <c r="N175" s="3"/>
      <c r="O175" s="3"/>
      <c r="P175" s="3"/>
      <c r="Q175" s="3"/>
      <c r="R175" s="3"/>
      <c r="S175" s="3"/>
      <c r="T175" s="3"/>
      <c r="U175" s="3"/>
      <c r="V175" s="3"/>
      <c r="W175" s="3"/>
      <c r="X175" s="3"/>
      <c r="Y175" s="3"/>
      <c r="Z175" s="3"/>
    </row>
    <row r="176" ht="14.25" customHeight="1">
      <c r="A176" s="3"/>
      <c r="B176" s="3"/>
      <c r="C176" s="3"/>
      <c r="D176" s="3"/>
      <c r="E176" s="3"/>
      <c r="F176" s="3"/>
      <c r="G176" s="3"/>
      <c r="H176" s="3"/>
      <c r="I176" s="3"/>
      <c r="J176" s="3"/>
      <c r="K176" s="3"/>
      <c r="L176" s="3"/>
      <c r="M176" s="3"/>
      <c r="N176" s="3"/>
      <c r="O176" s="3"/>
      <c r="P176" s="3"/>
      <c r="Q176" s="3"/>
      <c r="R176" s="3"/>
      <c r="S176" s="3"/>
      <c r="T176" s="3"/>
      <c r="U176" s="3"/>
      <c r="V176" s="3"/>
      <c r="W176" s="3"/>
      <c r="X176" s="3"/>
      <c r="Y176" s="3"/>
      <c r="Z176" s="3"/>
    </row>
    <row r="177" ht="14.25" customHeight="1">
      <c r="A177" s="3"/>
      <c r="B177" s="3"/>
      <c r="C177" s="3"/>
      <c r="D177" s="3"/>
      <c r="E177" s="3"/>
      <c r="F177" s="3"/>
      <c r="G177" s="3"/>
      <c r="H177" s="3"/>
      <c r="I177" s="3"/>
      <c r="J177" s="3"/>
      <c r="K177" s="3"/>
      <c r="L177" s="3"/>
      <c r="M177" s="3"/>
      <c r="N177" s="3"/>
      <c r="O177" s="3"/>
      <c r="P177" s="3"/>
      <c r="Q177" s="3"/>
      <c r="R177" s="3"/>
      <c r="S177" s="3"/>
      <c r="T177" s="3"/>
      <c r="U177" s="3"/>
      <c r="V177" s="3"/>
      <c r="W177" s="3"/>
      <c r="X177" s="3"/>
      <c r="Y177" s="3"/>
      <c r="Z177" s="3"/>
    </row>
    <row r="178" ht="14.25" customHeight="1">
      <c r="A178" s="3"/>
      <c r="B178" s="3"/>
      <c r="C178" s="3"/>
      <c r="D178" s="3"/>
      <c r="E178" s="3"/>
      <c r="F178" s="3"/>
      <c r="G178" s="3"/>
      <c r="H178" s="3"/>
      <c r="I178" s="3"/>
      <c r="J178" s="3"/>
      <c r="K178" s="3"/>
      <c r="L178" s="3"/>
      <c r="M178" s="3"/>
      <c r="N178" s="3"/>
      <c r="O178" s="3"/>
      <c r="P178" s="3"/>
      <c r="Q178" s="3"/>
      <c r="R178" s="3"/>
      <c r="S178" s="3"/>
      <c r="T178" s="3"/>
      <c r="U178" s="3"/>
      <c r="V178" s="3"/>
      <c r="W178" s="3"/>
      <c r="X178" s="3"/>
      <c r="Y178" s="3"/>
      <c r="Z178" s="3"/>
    </row>
    <row r="179" ht="15.0" customHeight="1">
      <c r="A179" s="3"/>
      <c r="B179" s="3"/>
      <c r="C179" s="3"/>
      <c r="D179" s="3"/>
      <c r="E179" s="3"/>
      <c r="F179" s="3"/>
      <c r="G179" s="3"/>
      <c r="H179" s="3"/>
      <c r="I179" s="3"/>
      <c r="J179" s="3"/>
      <c r="K179" s="3"/>
      <c r="L179" s="3"/>
      <c r="M179" s="3"/>
      <c r="N179" s="3"/>
      <c r="O179" s="3"/>
      <c r="P179" s="3"/>
      <c r="Q179" s="3"/>
      <c r="R179" s="3"/>
      <c r="S179" s="3"/>
      <c r="T179" s="3"/>
      <c r="U179" s="3"/>
      <c r="V179" s="3"/>
      <c r="W179" s="3"/>
      <c r="X179" s="3"/>
      <c r="Y179" s="3"/>
      <c r="Z179" s="3"/>
    </row>
    <row r="180" ht="14.25" customHeight="1">
      <c r="A180" s="3"/>
      <c r="B180" s="3"/>
      <c r="C180" s="3"/>
      <c r="D180" s="3"/>
      <c r="E180" s="3"/>
      <c r="F180" s="3"/>
      <c r="G180" s="3"/>
      <c r="H180" s="3"/>
      <c r="I180" s="3"/>
      <c r="J180" s="3"/>
      <c r="K180" s="3"/>
      <c r="L180" s="3"/>
      <c r="M180" s="3"/>
      <c r="N180" s="3"/>
      <c r="O180" s="3"/>
      <c r="P180" s="3"/>
      <c r="Q180" s="3"/>
      <c r="R180" s="3"/>
      <c r="S180" s="3"/>
      <c r="T180" s="3"/>
      <c r="U180" s="3"/>
      <c r="V180" s="3"/>
      <c r="W180" s="3"/>
      <c r="X180" s="3"/>
      <c r="Y180" s="3"/>
      <c r="Z180" s="3"/>
    </row>
    <row r="181" ht="14.25" customHeight="1">
      <c r="A181" s="3"/>
      <c r="B181" s="3"/>
      <c r="C181" s="3"/>
      <c r="D181" s="3"/>
      <c r="E181" s="3"/>
      <c r="F181" s="3"/>
      <c r="G181" s="3"/>
      <c r="H181" s="3"/>
      <c r="I181" s="3"/>
      <c r="J181" s="3"/>
      <c r="K181" s="3"/>
      <c r="L181" s="3"/>
      <c r="M181" s="3"/>
      <c r="N181" s="3"/>
      <c r="O181" s="3"/>
      <c r="P181" s="3"/>
      <c r="Q181" s="3"/>
      <c r="R181" s="3"/>
      <c r="S181" s="3"/>
      <c r="T181" s="3"/>
      <c r="U181" s="3"/>
      <c r="V181" s="3"/>
      <c r="W181" s="3"/>
      <c r="X181" s="3"/>
      <c r="Y181" s="3"/>
      <c r="Z181" s="3"/>
    </row>
    <row r="182" ht="14.25" customHeight="1">
      <c r="A182" s="3"/>
      <c r="B182" s="3"/>
      <c r="C182" s="3"/>
      <c r="D182" s="3"/>
      <c r="E182" s="3"/>
      <c r="F182" s="3"/>
      <c r="G182" s="3"/>
      <c r="H182" s="3"/>
      <c r="I182" s="3"/>
      <c r="J182" s="3"/>
      <c r="K182" s="3"/>
      <c r="L182" s="3"/>
      <c r="M182" s="3"/>
      <c r="N182" s="3"/>
      <c r="O182" s="3"/>
      <c r="P182" s="3"/>
      <c r="Q182" s="3"/>
      <c r="R182" s="3"/>
      <c r="S182" s="3"/>
      <c r="T182" s="3"/>
      <c r="U182" s="3"/>
      <c r="V182" s="3"/>
      <c r="W182" s="3"/>
      <c r="X182" s="3"/>
      <c r="Y182" s="3"/>
      <c r="Z182" s="3"/>
    </row>
    <row r="183" ht="14.25" customHeight="1">
      <c r="A183" s="3"/>
      <c r="B183" s="3"/>
      <c r="C183" s="3"/>
      <c r="D183" s="3"/>
      <c r="E183" s="3"/>
      <c r="F183" s="3"/>
      <c r="G183" s="3"/>
      <c r="H183" s="3"/>
      <c r="I183" s="3"/>
      <c r="J183" s="3"/>
      <c r="K183" s="3"/>
      <c r="L183" s="3"/>
      <c r="M183" s="3"/>
      <c r="N183" s="3"/>
      <c r="O183" s="3"/>
      <c r="P183" s="3"/>
      <c r="Q183" s="3"/>
      <c r="R183" s="3"/>
      <c r="S183" s="3"/>
      <c r="T183" s="3"/>
      <c r="U183" s="3"/>
      <c r="V183" s="3"/>
      <c r="W183" s="3"/>
      <c r="X183" s="3"/>
      <c r="Y183" s="3"/>
      <c r="Z183" s="3"/>
    </row>
    <row r="184" ht="14.25" customHeight="1">
      <c r="A184" s="3"/>
      <c r="B184" s="3"/>
      <c r="C184" s="3"/>
      <c r="D184" s="3"/>
      <c r="E184" s="3"/>
      <c r="F184" s="3"/>
      <c r="G184" s="3"/>
      <c r="H184" s="3"/>
      <c r="I184" s="3"/>
      <c r="J184" s="3"/>
      <c r="K184" s="3"/>
      <c r="L184" s="3"/>
      <c r="M184" s="3"/>
      <c r="N184" s="3"/>
      <c r="O184" s="3"/>
      <c r="P184" s="3"/>
      <c r="Q184" s="3"/>
      <c r="R184" s="3"/>
      <c r="S184" s="3"/>
      <c r="T184" s="3"/>
      <c r="U184" s="3"/>
      <c r="V184" s="3"/>
      <c r="W184" s="3"/>
      <c r="X184" s="3"/>
      <c r="Y184" s="3"/>
      <c r="Z184" s="3"/>
    </row>
    <row r="185" ht="15.0" customHeight="1">
      <c r="A185" s="3"/>
      <c r="B185" s="3"/>
      <c r="C185" s="3"/>
      <c r="D185" s="3"/>
      <c r="E185" s="3"/>
      <c r="F185" s="3"/>
      <c r="G185" s="3"/>
      <c r="H185" s="3"/>
      <c r="I185" s="3"/>
      <c r="J185" s="3"/>
      <c r="K185" s="3"/>
      <c r="L185" s="3"/>
      <c r="M185" s="3"/>
      <c r="N185" s="3"/>
      <c r="O185" s="3"/>
      <c r="P185" s="3"/>
      <c r="Q185" s="3"/>
      <c r="R185" s="3"/>
      <c r="S185" s="3"/>
      <c r="T185" s="3"/>
      <c r="U185" s="3"/>
      <c r="V185" s="3"/>
      <c r="W185" s="3"/>
      <c r="X185" s="3"/>
      <c r="Y185" s="3"/>
      <c r="Z185" s="3"/>
    </row>
    <row r="186" ht="14.25" customHeight="1">
      <c r="A186" s="3"/>
      <c r="B186" s="3"/>
      <c r="C186" s="3"/>
      <c r="D186" s="3"/>
      <c r="E186" s="3"/>
      <c r="F186" s="3"/>
      <c r="G186" s="3"/>
      <c r="H186" s="3"/>
      <c r="I186" s="3"/>
      <c r="J186" s="3"/>
      <c r="K186" s="3"/>
      <c r="L186" s="3"/>
      <c r="M186" s="3"/>
      <c r="N186" s="3"/>
      <c r="O186" s="3"/>
      <c r="P186" s="3"/>
      <c r="Q186" s="3"/>
      <c r="R186" s="3"/>
      <c r="S186" s="3"/>
      <c r="T186" s="3"/>
      <c r="U186" s="3"/>
      <c r="V186" s="3"/>
      <c r="W186" s="3"/>
      <c r="X186" s="3"/>
      <c r="Y186" s="3"/>
      <c r="Z186" s="3"/>
    </row>
    <row r="187" ht="15.0" customHeight="1">
      <c r="A187" s="3"/>
      <c r="B187" s="3"/>
      <c r="C187" s="3"/>
      <c r="D187" s="3"/>
      <c r="E187" s="3"/>
      <c r="F187" s="3"/>
      <c r="G187" s="3"/>
      <c r="H187" s="3"/>
      <c r="I187" s="3"/>
      <c r="J187" s="3"/>
      <c r="K187" s="3"/>
      <c r="L187" s="3"/>
      <c r="M187" s="3"/>
      <c r="N187" s="3"/>
      <c r="O187" s="3"/>
      <c r="P187" s="3"/>
      <c r="Q187" s="3"/>
      <c r="R187" s="3"/>
      <c r="S187" s="3"/>
      <c r="T187" s="3"/>
      <c r="U187" s="3"/>
      <c r="V187" s="3"/>
      <c r="W187" s="3"/>
      <c r="X187" s="3"/>
      <c r="Y187" s="3"/>
      <c r="Z187" s="3"/>
    </row>
    <row r="188" ht="14.25" customHeight="1">
      <c r="A188" s="3"/>
      <c r="B188" s="3"/>
      <c r="C188" s="3"/>
      <c r="D188" s="3"/>
      <c r="E188" s="3"/>
      <c r="F188" s="3"/>
      <c r="G188" s="3"/>
      <c r="H188" s="3"/>
      <c r="I188" s="3"/>
      <c r="J188" s="3"/>
      <c r="K188" s="3"/>
      <c r="L188" s="3"/>
      <c r="M188" s="3"/>
      <c r="N188" s="3"/>
      <c r="O188" s="3"/>
      <c r="P188" s="3"/>
      <c r="Q188" s="3"/>
      <c r="R188" s="3"/>
      <c r="S188" s="3"/>
      <c r="T188" s="3"/>
      <c r="U188" s="3"/>
      <c r="V188" s="3"/>
      <c r="W188" s="3"/>
      <c r="X188" s="3"/>
      <c r="Y188" s="3"/>
      <c r="Z188" s="3"/>
    </row>
    <row r="189" ht="14.25" customHeight="1">
      <c r="A189" s="3"/>
      <c r="B189" s="3"/>
      <c r="C189" s="3"/>
      <c r="D189" s="3"/>
      <c r="E189" s="3"/>
      <c r="F189" s="3"/>
      <c r="G189" s="3"/>
      <c r="H189" s="3"/>
      <c r="I189" s="3"/>
      <c r="J189" s="3"/>
      <c r="K189" s="3"/>
      <c r="L189" s="3"/>
      <c r="M189" s="3"/>
      <c r="N189" s="3"/>
      <c r="O189" s="3"/>
      <c r="P189" s="3"/>
      <c r="Q189" s="3"/>
      <c r="R189" s="3"/>
      <c r="S189" s="3"/>
      <c r="T189" s="3"/>
      <c r="U189" s="3"/>
      <c r="V189" s="3"/>
      <c r="W189" s="3"/>
      <c r="X189" s="3"/>
      <c r="Y189" s="3"/>
      <c r="Z189" s="3"/>
    </row>
    <row r="190" ht="14.25" customHeight="1">
      <c r="A190" s="3"/>
      <c r="B190" s="3"/>
      <c r="C190" s="3"/>
      <c r="D190" s="3"/>
      <c r="E190" s="3"/>
      <c r="F190" s="3"/>
      <c r="G190" s="3"/>
      <c r="H190" s="3"/>
      <c r="I190" s="3"/>
      <c r="J190" s="3"/>
      <c r="K190" s="3"/>
      <c r="L190" s="3"/>
      <c r="M190" s="3"/>
      <c r="N190" s="3"/>
      <c r="O190" s="3"/>
      <c r="P190" s="3"/>
      <c r="Q190" s="3"/>
      <c r="R190" s="3"/>
      <c r="S190" s="3"/>
      <c r="T190" s="3"/>
      <c r="U190" s="3"/>
      <c r="V190" s="3"/>
      <c r="W190" s="3"/>
      <c r="X190" s="3"/>
      <c r="Y190" s="3"/>
      <c r="Z190" s="3"/>
    </row>
    <row r="191" ht="14.25" customHeight="1">
      <c r="A191" s="3"/>
      <c r="B191" s="3"/>
      <c r="C191" s="3"/>
      <c r="D191" s="3"/>
      <c r="E191" s="3"/>
      <c r="F191" s="3"/>
      <c r="G191" s="3"/>
      <c r="H191" s="3"/>
      <c r="I191" s="3"/>
      <c r="J191" s="3"/>
      <c r="K191" s="3"/>
      <c r="L191" s="3"/>
      <c r="M191" s="3"/>
      <c r="N191" s="3"/>
      <c r="O191" s="3"/>
      <c r="P191" s="3"/>
      <c r="Q191" s="3"/>
      <c r="R191" s="3"/>
      <c r="S191" s="3"/>
      <c r="T191" s="3"/>
      <c r="U191" s="3"/>
      <c r="V191" s="3"/>
      <c r="W191" s="3"/>
      <c r="X191" s="3"/>
      <c r="Y191" s="3"/>
      <c r="Z191" s="3"/>
    </row>
    <row r="192" ht="14.25" customHeight="1">
      <c r="A192" s="3"/>
      <c r="B192" s="3"/>
      <c r="C192" s="3"/>
      <c r="D192" s="3"/>
      <c r="E192" s="3"/>
      <c r="F192" s="3"/>
      <c r="G192" s="3"/>
      <c r="H192" s="3"/>
      <c r="I192" s="3"/>
      <c r="J192" s="3"/>
      <c r="K192" s="3"/>
      <c r="L192" s="3"/>
      <c r="M192" s="3"/>
      <c r="N192" s="3"/>
      <c r="O192" s="3"/>
      <c r="P192" s="3"/>
      <c r="Q192" s="3"/>
      <c r="R192" s="3"/>
      <c r="S192" s="3"/>
      <c r="T192" s="3"/>
      <c r="U192" s="3"/>
      <c r="V192" s="3"/>
      <c r="W192" s="3"/>
      <c r="X192" s="3"/>
      <c r="Y192" s="3"/>
      <c r="Z192" s="3"/>
    </row>
    <row r="193" ht="15.0" customHeight="1">
      <c r="A193" s="3"/>
      <c r="B193" s="3"/>
      <c r="C193" s="3"/>
      <c r="D193" s="3"/>
      <c r="E193" s="3"/>
      <c r="F193" s="3"/>
      <c r="G193" s="3"/>
      <c r="H193" s="3"/>
      <c r="I193" s="3"/>
      <c r="J193" s="3"/>
      <c r="K193" s="3"/>
      <c r="L193" s="3"/>
      <c r="M193" s="3"/>
      <c r="N193" s="3"/>
      <c r="O193" s="3"/>
      <c r="P193" s="3"/>
      <c r="Q193" s="3"/>
      <c r="R193" s="3"/>
      <c r="S193" s="3"/>
      <c r="T193" s="3"/>
      <c r="U193" s="3"/>
      <c r="V193" s="3"/>
      <c r="W193" s="3"/>
      <c r="X193" s="3"/>
      <c r="Y193" s="3"/>
      <c r="Z193" s="3"/>
    </row>
    <row r="194" ht="14.25" customHeight="1">
      <c r="A194" s="3"/>
      <c r="B194" s="3"/>
      <c r="C194" s="3"/>
      <c r="D194" s="3"/>
      <c r="E194" s="3"/>
      <c r="F194" s="3"/>
      <c r="G194" s="3"/>
      <c r="H194" s="3"/>
      <c r="I194" s="3"/>
      <c r="J194" s="3"/>
      <c r="K194" s="3"/>
      <c r="L194" s="3"/>
      <c r="M194" s="3"/>
      <c r="N194" s="3"/>
      <c r="O194" s="3"/>
      <c r="P194" s="3"/>
      <c r="Q194" s="3"/>
      <c r="R194" s="3"/>
      <c r="S194" s="3"/>
      <c r="T194" s="3"/>
      <c r="U194" s="3"/>
      <c r="V194" s="3"/>
      <c r="W194" s="3"/>
      <c r="X194" s="3"/>
      <c r="Y194" s="3"/>
      <c r="Z194" s="3"/>
    </row>
    <row r="195" ht="14.25" customHeight="1">
      <c r="A195" s="3"/>
      <c r="B195" s="3"/>
      <c r="C195" s="3"/>
      <c r="D195" s="3"/>
      <c r="E195" s="3"/>
      <c r="F195" s="3"/>
      <c r="G195" s="3"/>
      <c r="H195" s="3"/>
      <c r="I195" s="3"/>
      <c r="J195" s="3"/>
      <c r="K195" s="3"/>
      <c r="L195" s="3"/>
      <c r="M195" s="3"/>
      <c r="N195" s="3"/>
      <c r="O195" s="3"/>
      <c r="P195" s="3"/>
      <c r="Q195" s="3"/>
      <c r="R195" s="3"/>
      <c r="S195" s="3"/>
      <c r="T195" s="3"/>
      <c r="U195" s="3"/>
      <c r="V195" s="3"/>
      <c r="W195" s="3"/>
      <c r="X195" s="3"/>
      <c r="Y195" s="3"/>
      <c r="Z195" s="3"/>
    </row>
    <row r="196" ht="3.75" customHeight="1">
      <c r="A196" s="3"/>
      <c r="B196" s="3"/>
      <c r="C196" s="3"/>
      <c r="D196" s="3"/>
      <c r="E196" s="3"/>
      <c r="F196" s="3"/>
      <c r="G196" s="3"/>
      <c r="H196" s="3"/>
      <c r="I196" s="3"/>
      <c r="J196" s="3"/>
      <c r="K196" s="3"/>
      <c r="L196" s="3"/>
      <c r="M196" s="3"/>
      <c r="N196" s="3"/>
      <c r="O196" s="3"/>
      <c r="P196" s="3"/>
      <c r="Q196" s="3"/>
      <c r="R196" s="3"/>
      <c r="S196" s="3"/>
      <c r="T196" s="3"/>
      <c r="U196" s="3"/>
      <c r="V196" s="3"/>
      <c r="W196" s="3"/>
      <c r="X196" s="3"/>
      <c r="Y196" s="3"/>
      <c r="Z196" s="3"/>
    </row>
    <row r="197" ht="14.25" customHeight="1">
      <c r="A197" s="3"/>
      <c r="B197" s="3"/>
      <c r="C197" s="3"/>
      <c r="D197" s="3"/>
      <c r="E197" s="3"/>
      <c r="F197" s="3"/>
      <c r="G197" s="3"/>
      <c r="H197" s="3"/>
      <c r="I197" s="3"/>
      <c r="J197" s="3"/>
      <c r="K197" s="3"/>
      <c r="L197" s="3"/>
      <c r="M197" s="3"/>
      <c r="N197" s="3"/>
      <c r="O197" s="3"/>
      <c r="P197" s="3"/>
      <c r="Q197" s="3"/>
      <c r="R197" s="3"/>
      <c r="S197" s="3"/>
      <c r="T197" s="3"/>
      <c r="U197" s="3"/>
      <c r="V197" s="3"/>
      <c r="W197" s="3"/>
      <c r="X197" s="3"/>
      <c r="Y197" s="3"/>
      <c r="Z197" s="3"/>
    </row>
    <row r="198" ht="15.0" customHeight="1">
      <c r="A198" s="3"/>
      <c r="B198" s="3"/>
      <c r="C198" s="3"/>
      <c r="D198" s="3"/>
      <c r="E198" s="3"/>
      <c r="F198" s="3"/>
      <c r="G198" s="3"/>
      <c r="H198" s="3"/>
      <c r="I198" s="3"/>
      <c r="J198" s="3"/>
      <c r="K198" s="3"/>
      <c r="L198" s="3"/>
      <c r="M198" s="3"/>
      <c r="N198" s="3"/>
      <c r="O198" s="3"/>
      <c r="P198" s="3"/>
      <c r="Q198" s="3"/>
      <c r="R198" s="3"/>
      <c r="S198" s="3"/>
      <c r="T198" s="3"/>
      <c r="U198" s="3"/>
      <c r="V198" s="3"/>
      <c r="W198" s="3"/>
      <c r="X198" s="3"/>
      <c r="Y198" s="3"/>
      <c r="Z198" s="3"/>
    </row>
    <row r="199" ht="15.0" customHeight="1">
      <c r="A199" s="3"/>
      <c r="B199" s="3"/>
      <c r="C199" s="3"/>
      <c r="D199" s="3"/>
      <c r="E199" s="3"/>
      <c r="F199" s="3"/>
      <c r="G199" s="3"/>
      <c r="H199" s="3"/>
      <c r="I199" s="3"/>
      <c r="J199" s="3"/>
      <c r="K199" s="3"/>
      <c r="L199" s="3"/>
      <c r="M199" s="3"/>
      <c r="N199" s="3"/>
      <c r="O199" s="3"/>
      <c r="P199" s="3"/>
      <c r="Q199" s="3"/>
      <c r="R199" s="3"/>
      <c r="S199" s="3"/>
      <c r="T199" s="3"/>
      <c r="U199" s="3"/>
      <c r="V199" s="3"/>
      <c r="W199" s="3"/>
      <c r="X199" s="3"/>
      <c r="Y199" s="3"/>
      <c r="Z199" s="3"/>
    </row>
    <row r="200" ht="15.0" customHeight="1">
      <c r="A200" s="3"/>
      <c r="B200" s="3"/>
      <c r="C200" s="3"/>
      <c r="D200" s="3"/>
      <c r="E200" s="3"/>
      <c r="F200" s="3"/>
      <c r="G200" s="3"/>
      <c r="H200" s="3"/>
      <c r="I200" s="3"/>
      <c r="J200" s="3"/>
      <c r="K200" s="3"/>
      <c r="L200" s="3"/>
      <c r="M200" s="3"/>
      <c r="N200" s="3"/>
      <c r="O200" s="3"/>
      <c r="P200" s="3"/>
      <c r="Q200" s="3"/>
      <c r="R200" s="3"/>
      <c r="S200" s="3"/>
      <c r="T200" s="3"/>
      <c r="U200" s="3"/>
      <c r="V200" s="3"/>
      <c r="W200" s="3"/>
      <c r="X200" s="3"/>
      <c r="Y200" s="3"/>
      <c r="Z200" s="3"/>
    </row>
    <row r="201" ht="15.0" customHeight="1">
      <c r="A201" s="3"/>
      <c r="B201" s="3"/>
      <c r="C201" s="3"/>
      <c r="D201" s="3"/>
      <c r="E201" s="3"/>
      <c r="F201" s="3"/>
      <c r="G201" s="3"/>
      <c r="H201" s="3"/>
      <c r="I201" s="3"/>
      <c r="J201" s="3"/>
      <c r="K201" s="3"/>
      <c r="L201" s="3"/>
      <c r="M201" s="3"/>
      <c r="N201" s="3"/>
      <c r="O201" s="3"/>
      <c r="P201" s="3"/>
      <c r="Q201" s="3"/>
      <c r="R201" s="3"/>
      <c r="S201" s="3"/>
      <c r="T201" s="3"/>
      <c r="U201" s="3"/>
      <c r="V201" s="3"/>
      <c r="W201" s="3"/>
      <c r="X201" s="3"/>
      <c r="Y201" s="3"/>
      <c r="Z201" s="3"/>
    </row>
    <row r="202" ht="15.0" customHeight="1">
      <c r="A202" s="3"/>
      <c r="B202" s="3"/>
      <c r="C202" s="3"/>
      <c r="D202" s="3"/>
      <c r="E202" s="3"/>
      <c r="F202" s="3"/>
      <c r="G202" s="3"/>
      <c r="H202" s="3"/>
      <c r="I202" s="3"/>
      <c r="J202" s="3"/>
      <c r="K202" s="3"/>
      <c r="L202" s="3"/>
      <c r="M202" s="3"/>
      <c r="N202" s="3"/>
      <c r="O202" s="3"/>
      <c r="P202" s="3"/>
      <c r="Q202" s="3"/>
      <c r="R202" s="3"/>
      <c r="S202" s="3"/>
      <c r="T202" s="3"/>
      <c r="U202" s="3"/>
      <c r="V202" s="3"/>
      <c r="W202" s="3"/>
      <c r="X202" s="3"/>
      <c r="Y202" s="3"/>
      <c r="Z202" s="3"/>
    </row>
    <row r="203" ht="15.0" customHeight="1">
      <c r="A203" s="3"/>
      <c r="B203" s="3"/>
      <c r="C203" s="3"/>
      <c r="D203" s="3"/>
      <c r="E203" s="3"/>
      <c r="F203" s="3"/>
      <c r="G203" s="3"/>
      <c r="H203" s="3"/>
      <c r="I203" s="3"/>
      <c r="J203" s="3"/>
      <c r="K203" s="3"/>
      <c r="L203" s="3"/>
      <c r="M203" s="3"/>
      <c r="N203" s="3"/>
      <c r="O203" s="3"/>
      <c r="P203" s="3"/>
      <c r="Q203" s="3"/>
      <c r="R203" s="3"/>
      <c r="S203" s="3"/>
      <c r="T203" s="3"/>
      <c r="U203" s="3"/>
      <c r="V203" s="3"/>
      <c r="W203" s="3"/>
      <c r="X203" s="3"/>
      <c r="Y203" s="3"/>
      <c r="Z203" s="3"/>
    </row>
    <row r="204" ht="14.25" customHeight="1">
      <c r="A204" s="3"/>
      <c r="B204" s="3"/>
      <c r="C204" s="3"/>
      <c r="D204" s="3"/>
      <c r="E204" s="3"/>
      <c r="F204" s="3"/>
      <c r="G204" s="3"/>
      <c r="H204" s="3"/>
      <c r="I204" s="3"/>
      <c r="J204" s="3"/>
      <c r="K204" s="3"/>
      <c r="L204" s="3"/>
      <c r="M204" s="3"/>
      <c r="N204" s="3"/>
      <c r="O204" s="3"/>
      <c r="P204" s="3"/>
      <c r="Q204" s="3"/>
      <c r="R204" s="3"/>
      <c r="S204" s="3"/>
      <c r="T204" s="3"/>
      <c r="U204" s="3"/>
      <c r="V204" s="3"/>
      <c r="W204" s="3"/>
      <c r="X204" s="3"/>
      <c r="Y204" s="3"/>
      <c r="Z204" s="3"/>
    </row>
    <row r="205" ht="15.0" customHeight="1">
      <c r="A205" s="3"/>
      <c r="B205" s="3"/>
      <c r="C205" s="3"/>
      <c r="D205" s="3"/>
      <c r="E205" s="3"/>
      <c r="F205" s="3"/>
      <c r="G205" s="3"/>
      <c r="H205" s="3"/>
      <c r="I205" s="3"/>
      <c r="J205" s="3"/>
      <c r="K205" s="3"/>
      <c r="L205" s="3"/>
      <c r="M205" s="3"/>
      <c r="N205" s="3"/>
      <c r="O205" s="3"/>
      <c r="P205" s="3"/>
      <c r="Q205" s="3"/>
      <c r="R205" s="3"/>
      <c r="S205" s="3"/>
      <c r="T205" s="3"/>
      <c r="U205" s="3"/>
      <c r="V205" s="3"/>
      <c r="W205" s="3"/>
      <c r="X205" s="3"/>
      <c r="Y205" s="3"/>
      <c r="Z205" s="3"/>
    </row>
    <row r="206" ht="14.25" customHeight="1">
      <c r="A206" s="3"/>
      <c r="B206" s="3"/>
      <c r="C206" s="3"/>
      <c r="D206" s="3"/>
      <c r="E206" s="3"/>
      <c r="F206" s="3"/>
      <c r="G206" s="3"/>
      <c r="H206" s="3"/>
      <c r="I206" s="3"/>
      <c r="J206" s="3"/>
      <c r="K206" s="3"/>
      <c r="L206" s="3"/>
      <c r="M206" s="3"/>
      <c r="N206" s="3"/>
      <c r="O206" s="3"/>
      <c r="P206" s="3"/>
      <c r="Q206" s="3"/>
      <c r="R206" s="3"/>
      <c r="S206" s="3"/>
      <c r="T206" s="3"/>
      <c r="U206" s="3"/>
      <c r="V206" s="3"/>
      <c r="W206" s="3"/>
      <c r="X206" s="3"/>
      <c r="Y206" s="3"/>
      <c r="Z206" s="3"/>
    </row>
    <row r="207" ht="14.25" customHeight="1">
      <c r="A207" s="3"/>
      <c r="B207" s="3"/>
      <c r="C207" s="3"/>
      <c r="D207" s="3"/>
      <c r="E207" s="3"/>
      <c r="F207" s="3"/>
      <c r="G207" s="3"/>
      <c r="H207" s="3"/>
      <c r="I207" s="3"/>
      <c r="J207" s="3"/>
      <c r="K207" s="3"/>
      <c r="L207" s="3"/>
      <c r="M207" s="3"/>
      <c r="N207" s="3"/>
      <c r="O207" s="3"/>
      <c r="P207" s="3"/>
      <c r="Q207" s="3"/>
      <c r="R207" s="3"/>
      <c r="S207" s="3"/>
      <c r="T207" s="3"/>
      <c r="U207" s="3"/>
      <c r="V207" s="3"/>
      <c r="W207" s="3"/>
      <c r="X207" s="3"/>
      <c r="Y207" s="3"/>
      <c r="Z207" s="3"/>
    </row>
    <row r="208" ht="14.25" customHeight="1">
      <c r="A208" s="3"/>
      <c r="B208" s="3"/>
      <c r="C208" s="3"/>
      <c r="D208" s="3"/>
      <c r="E208" s="3"/>
      <c r="F208" s="3"/>
      <c r="G208" s="3"/>
      <c r="H208" s="3"/>
      <c r="I208" s="3"/>
      <c r="J208" s="3"/>
      <c r="K208" s="3"/>
      <c r="L208" s="3"/>
      <c r="M208" s="3"/>
      <c r="N208" s="3"/>
      <c r="O208" s="3"/>
      <c r="P208" s="3"/>
      <c r="Q208" s="3"/>
      <c r="R208" s="3"/>
      <c r="S208" s="3"/>
      <c r="T208" s="3"/>
      <c r="U208" s="3"/>
      <c r="V208" s="3"/>
      <c r="W208" s="3"/>
      <c r="X208" s="3"/>
      <c r="Y208" s="3"/>
      <c r="Z208" s="3"/>
    </row>
    <row r="209" ht="14.25" customHeight="1">
      <c r="A209" s="3"/>
      <c r="B209" s="3"/>
      <c r="C209" s="3"/>
      <c r="D209" s="3"/>
      <c r="E209" s="3"/>
      <c r="F209" s="3"/>
      <c r="G209" s="3"/>
      <c r="H209" s="3"/>
      <c r="I209" s="3"/>
      <c r="J209" s="3"/>
      <c r="K209" s="3"/>
      <c r="L209" s="3"/>
      <c r="M209" s="3"/>
      <c r="N209" s="3"/>
      <c r="O209" s="3"/>
      <c r="P209" s="3"/>
      <c r="Q209" s="3"/>
      <c r="R209" s="3"/>
      <c r="S209" s="3"/>
      <c r="T209" s="3"/>
      <c r="U209" s="3"/>
      <c r="V209" s="3"/>
      <c r="W209" s="3"/>
      <c r="X209" s="3"/>
      <c r="Y209" s="3"/>
      <c r="Z209" s="3"/>
    </row>
    <row r="210" ht="14.25" customHeight="1">
      <c r="A210" s="3"/>
      <c r="B210" s="3"/>
      <c r="C210" s="3"/>
      <c r="D210" s="3"/>
      <c r="E210" s="3"/>
      <c r="F210" s="3"/>
      <c r="G210" s="3"/>
      <c r="H210" s="3"/>
      <c r="I210" s="3"/>
      <c r="J210" s="3"/>
      <c r="K210" s="3"/>
      <c r="L210" s="3"/>
      <c r="M210" s="3"/>
      <c r="N210" s="3"/>
      <c r="O210" s="3"/>
      <c r="P210" s="3"/>
      <c r="Q210" s="3"/>
      <c r="R210" s="3"/>
      <c r="S210" s="3"/>
      <c r="T210" s="3"/>
      <c r="U210" s="3"/>
      <c r="V210" s="3"/>
      <c r="W210" s="3"/>
      <c r="X210" s="3"/>
      <c r="Y210" s="3"/>
      <c r="Z210" s="3"/>
    </row>
    <row r="211" ht="15.0" customHeight="1">
      <c r="A211" s="3"/>
      <c r="B211" s="3"/>
      <c r="C211" s="3"/>
      <c r="D211" s="3"/>
      <c r="E211" s="3"/>
      <c r="F211" s="3"/>
      <c r="G211" s="3"/>
      <c r="H211" s="3"/>
      <c r="I211" s="3"/>
      <c r="J211" s="3"/>
      <c r="K211" s="3"/>
      <c r="L211" s="3"/>
      <c r="M211" s="3"/>
      <c r="N211" s="3"/>
      <c r="O211" s="3"/>
      <c r="P211" s="3"/>
      <c r="Q211" s="3"/>
      <c r="R211" s="3"/>
      <c r="S211" s="3"/>
      <c r="T211" s="3"/>
      <c r="U211" s="3"/>
      <c r="V211" s="3"/>
      <c r="W211" s="3"/>
      <c r="X211" s="3"/>
      <c r="Y211" s="3"/>
      <c r="Z211" s="3"/>
    </row>
    <row r="212" ht="14.25" customHeight="1">
      <c r="A212" s="3"/>
      <c r="B212" s="3"/>
      <c r="C212" s="3"/>
      <c r="D212" s="3"/>
      <c r="E212" s="3"/>
      <c r="F212" s="3"/>
      <c r="G212" s="3"/>
      <c r="H212" s="3"/>
      <c r="I212" s="3"/>
      <c r="J212" s="3"/>
      <c r="K212" s="3"/>
      <c r="L212" s="3"/>
      <c r="M212" s="3"/>
      <c r="N212" s="3"/>
      <c r="O212" s="3"/>
      <c r="P212" s="3"/>
      <c r="Q212" s="3"/>
      <c r="R212" s="3"/>
      <c r="S212" s="3"/>
      <c r="T212" s="3"/>
      <c r="U212" s="3"/>
      <c r="V212" s="3"/>
      <c r="W212" s="3"/>
      <c r="X212" s="3"/>
      <c r="Y212" s="3"/>
      <c r="Z212" s="3"/>
    </row>
    <row r="213" ht="14.25" customHeight="1">
      <c r="A213" s="3"/>
      <c r="B213" s="3"/>
      <c r="C213" s="3"/>
      <c r="D213" s="3"/>
      <c r="E213" s="3"/>
      <c r="F213" s="3"/>
      <c r="G213" s="3"/>
      <c r="H213" s="3"/>
      <c r="I213" s="3"/>
      <c r="J213" s="3"/>
      <c r="K213" s="3"/>
      <c r="L213" s="3"/>
      <c r="M213" s="3"/>
      <c r="N213" s="3"/>
      <c r="O213" s="3"/>
      <c r="P213" s="3"/>
      <c r="Q213" s="3"/>
      <c r="R213" s="3"/>
      <c r="S213" s="3"/>
      <c r="T213" s="3"/>
      <c r="U213" s="3"/>
      <c r="V213" s="3"/>
      <c r="W213" s="3"/>
      <c r="X213" s="3"/>
      <c r="Y213" s="3"/>
      <c r="Z213" s="3"/>
    </row>
    <row r="214" ht="14.25" customHeight="1">
      <c r="A214" s="3"/>
      <c r="B214" s="3"/>
      <c r="C214" s="3"/>
      <c r="D214" s="3"/>
      <c r="E214" s="3"/>
      <c r="F214" s="3"/>
      <c r="G214" s="3"/>
      <c r="H214" s="3"/>
      <c r="I214" s="3"/>
      <c r="J214" s="3"/>
      <c r="K214" s="3"/>
      <c r="L214" s="3"/>
      <c r="M214" s="3"/>
      <c r="N214" s="3"/>
      <c r="O214" s="3"/>
      <c r="P214" s="3"/>
      <c r="Q214" s="3"/>
      <c r="R214" s="3"/>
      <c r="S214" s="3"/>
      <c r="T214" s="3"/>
      <c r="U214" s="3"/>
      <c r="V214" s="3"/>
      <c r="W214" s="3"/>
      <c r="X214" s="3"/>
      <c r="Y214" s="3"/>
      <c r="Z214" s="3"/>
    </row>
    <row r="215" ht="14.25" customHeight="1">
      <c r="A215" s="3"/>
      <c r="B215" s="3"/>
      <c r="C215" s="3"/>
      <c r="D215" s="3"/>
      <c r="E215" s="3"/>
      <c r="F215" s="3"/>
      <c r="G215" s="3"/>
      <c r="H215" s="3"/>
      <c r="I215" s="3"/>
      <c r="J215" s="3"/>
      <c r="K215" s="3"/>
      <c r="L215" s="3"/>
      <c r="M215" s="3"/>
      <c r="N215" s="3"/>
      <c r="O215" s="3"/>
      <c r="P215" s="3"/>
      <c r="Q215" s="3"/>
      <c r="R215" s="3"/>
      <c r="S215" s="3"/>
      <c r="T215" s="3"/>
      <c r="U215" s="3"/>
      <c r="V215" s="3"/>
      <c r="W215" s="3"/>
      <c r="X215" s="3"/>
      <c r="Y215" s="3"/>
      <c r="Z215" s="3"/>
    </row>
    <row r="216" ht="14.25" customHeight="1">
      <c r="A216" s="3"/>
      <c r="B216" s="3"/>
      <c r="C216" s="3"/>
      <c r="D216" s="3"/>
      <c r="E216" s="3"/>
      <c r="F216" s="3"/>
      <c r="G216" s="3"/>
      <c r="H216" s="3"/>
      <c r="I216" s="3"/>
      <c r="J216" s="3"/>
      <c r="K216" s="3"/>
      <c r="L216" s="3"/>
      <c r="M216" s="3"/>
      <c r="N216" s="3"/>
      <c r="O216" s="3"/>
      <c r="P216" s="3"/>
      <c r="Q216" s="3"/>
      <c r="R216" s="3"/>
      <c r="S216" s="3"/>
      <c r="T216" s="3"/>
      <c r="U216" s="3"/>
      <c r="V216" s="3"/>
      <c r="W216" s="3"/>
      <c r="X216" s="3"/>
      <c r="Y216" s="3"/>
      <c r="Z216" s="3"/>
    </row>
    <row r="217" ht="15.0" customHeight="1">
      <c r="A217" s="3"/>
      <c r="B217" s="3"/>
      <c r="C217" s="3"/>
      <c r="D217" s="3"/>
      <c r="E217" s="3"/>
      <c r="F217" s="3"/>
      <c r="G217" s="3"/>
      <c r="H217" s="3"/>
      <c r="I217" s="3"/>
      <c r="J217" s="3"/>
      <c r="K217" s="3"/>
      <c r="L217" s="3"/>
      <c r="M217" s="3"/>
      <c r="N217" s="3"/>
      <c r="O217" s="3"/>
      <c r="P217" s="3"/>
      <c r="Q217" s="3"/>
      <c r="R217" s="3"/>
      <c r="S217" s="3"/>
      <c r="T217" s="3"/>
      <c r="U217" s="3"/>
      <c r="V217" s="3"/>
      <c r="W217" s="3"/>
      <c r="X217" s="3"/>
      <c r="Y217" s="3"/>
      <c r="Z217" s="3"/>
    </row>
    <row r="218" ht="14.25" customHeight="1">
      <c r="A218" s="3"/>
      <c r="B218" s="3"/>
      <c r="C218" s="3"/>
      <c r="D218" s="3"/>
      <c r="E218" s="3"/>
      <c r="F218" s="3"/>
      <c r="G218" s="3"/>
      <c r="H218" s="3"/>
      <c r="I218" s="3"/>
      <c r="J218" s="3"/>
      <c r="K218" s="3"/>
      <c r="L218" s="3"/>
      <c r="M218" s="3"/>
      <c r="N218" s="3"/>
      <c r="O218" s="3"/>
      <c r="P218" s="3"/>
      <c r="Q218" s="3"/>
      <c r="R218" s="3"/>
      <c r="S218" s="3"/>
      <c r="T218" s="3"/>
      <c r="U218" s="3"/>
      <c r="V218" s="3"/>
      <c r="W218" s="3"/>
      <c r="X218" s="3"/>
      <c r="Y218" s="3"/>
      <c r="Z218" s="3"/>
    </row>
    <row r="219" ht="14.25" customHeight="1">
      <c r="A219" s="3"/>
      <c r="B219" s="3"/>
      <c r="C219" s="3"/>
      <c r="D219" s="3"/>
      <c r="E219" s="3"/>
      <c r="F219" s="3"/>
      <c r="G219" s="3"/>
      <c r="H219" s="3"/>
      <c r="I219" s="3"/>
      <c r="J219" s="3"/>
      <c r="K219" s="3"/>
      <c r="L219" s="3"/>
      <c r="M219" s="3"/>
      <c r="N219" s="3"/>
      <c r="O219" s="3"/>
      <c r="P219" s="3"/>
      <c r="Q219" s="3"/>
      <c r="R219" s="3"/>
      <c r="S219" s="3"/>
      <c r="T219" s="3"/>
      <c r="U219" s="3"/>
      <c r="V219" s="3"/>
      <c r="W219" s="3"/>
      <c r="X219" s="3"/>
      <c r="Y219" s="3"/>
      <c r="Z219" s="3"/>
    </row>
    <row r="220" ht="14.25" customHeight="1">
      <c r="A220" s="3"/>
      <c r="B220" s="3"/>
      <c r="C220" s="3"/>
      <c r="D220" s="3"/>
      <c r="E220" s="3"/>
      <c r="F220" s="3"/>
      <c r="G220" s="3"/>
      <c r="H220" s="3"/>
      <c r="I220" s="3"/>
      <c r="J220" s="3"/>
      <c r="K220" s="3"/>
      <c r="L220" s="3"/>
      <c r="M220" s="3"/>
      <c r="N220" s="3"/>
      <c r="O220" s="3"/>
      <c r="P220" s="3"/>
      <c r="Q220" s="3"/>
      <c r="R220" s="3"/>
      <c r="S220" s="3"/>
      <c r="T220" s="3"/>
      <c r="U220" s="3"/>
      <c r="V220" s="3"/>
      <c r="W220" s="3"/>
      <c r="X220" s="3"/>
      <c r="Y220" s="3"/>
      <c r="Z220" s="3"/>
    </row>
    <row r="221" ht="14.25" customHeight="1">
      <c r="A221" s="3"/>
      <c r="B221" s="3"/>
      <c r="C221" s="3"/>
      <c r="D221" s="3"/>
      <c r="E221" s="3"/>
      <c r="F221" s="3"/>
      <c r="G221" s="3"/>
      <c r="H221" s="3"/>
      <c r="I221" s="3"/>
      <c r="J221" s="3"/>
      <c r="K221" s="3"/>
      <c r="L221" s="3"/>
      <c r="M221" s="3"/>
      <c r="N221" s="3"/>
      <c r="O221" s="3"/>
      <c r="P221" s="3"/>
      <c r="Q221" s="3"/>
      <c r="R221" s="3"/>
      <c r="S221" s="3"/>
      <c r="T221" s="3"/>
      <c r="U221" s="3"/>
      <c r="V221" s="3"/>
      <c r="W221" s="3"/>
      <c r="X221" s="3"/>
      <c r="Y221" s="3"/>
      <c r="Z221" s="3"/>
    </row>
    <row r="222" ht="14.25" customHeight="1">
      <c r="A222" s="3"/>
      <c r="B222" s="3"/>
      <c r="C222" s="3"/>
      <c r="D222" s="3"/>
      <c r="E222" s="3"/>
      <c r="F222" s="3"/>
      <c r="G222" s="3"/>
      <c r="H222" s="3"/>
      <c r="I222" s="3"/>
      <c r="J222" s="3"/>
      <c r="K222" s="3"/>
      <c r="L222" s="3"/>
      <c r="M222" s="3"/>
      <c r="N222" s="3"/>
      <c r="O222" s="3"/>
      <c r="P222" s="3"/>
      <c r="Q222" s="3"/>
      <c r="R222" s="3"/>
      <c r="S222" s="3"/>
      <c r="T222" s="3"/>
      <c r="U222" s="3"/>
      <c r="V222" s="3"/>
      <c r="W222" s="3"/>
      <c r="X222" s="3"/>
      <c r="Y222" s="3"/>
      <c r="Z222" s="3"/>
    </row>
    <row r="223" ht="15.0" customHeight="1">
      <c r="A223" s="3"/>
      <c r="B223" s="3"/>
      <c r="C223" s="3"/>
      <c r="D223" s="3"/>
      <c r="E223" s="3"/>
      <c r="F223" s="3"/>
      <c r="G223" s="3"/>
      <c r="H223" s="3"/>
      <c r="I223" s="3"/>
      <c r="J223" s="3"/>
      <c r="K223" s="3"/>
      <c r="L223" s="3"/>
      <c r="M223" s="3"/>
      <c r="N223" s="3"/>
      <c r="O223" s="3"/>
      <c r="P223" s="3"/>
      <c r="Q223" s="3"/>
      <c r="R223" s="3"/>
      <c r="S223" s="3"/>
      <c r="T223" s="3"/>
      <c r="U223" s="3"/>
      <c r="V223" s="3"/>
      <c r="W223" s="3"/>
      <c r="X223" s="3"/>
      <c r="Y223" s="3"/>
      <c r="Z223" s="3"/>
    </row>
    <row r="224" ht="14.25" customHeight="1">
      <c r="A224" s="3"/>
      <c r="B224" s="3"/>
      <c r="C224" s="3"/>
      <c r="D224" s="3"/>
      <c r="E224" s="3"/>
      <c r="F224" s="3"/>
      <c r="G224" s="3"/>
      <c r="H224" s="3"/>
      <c r="I224" s="3"/>
      <c r="J224" s="3"/>
      <c r="K224" s="3"/>
      <c r="L224" s="3"/>
      <c r="M224" s="3"/>
      <c r="N224" s="3"/>
      <c r="O224" s="3"/>
      <c r="P224" s="3"/>
      <c r="Q224" s="3"/>
      <c r="R224" s="3"/>
      <c r="S224" s="3"/>
      <c r="T224" s="3"/>
      <c r="U224" s="3"/>
      <c r="V224" s="3"/>
      <c r="W224" s="3"/>
      <c r="X224" s="3"/>
      <c r="Y224" s="3"/>
      <c r="Z224" s="3"/>
    </row>
    <row r="225" ht="14.25" customHeight="1">
      <c r="A225" s="3"/>
      <c r="B225" s="3"/>
      <c r="C225" s="3"/>
      <c r="D225" s="3"/>
      <c r="E225" s="3"/>
      <c r="F225" s="3"/>
      <c r="G225" s="3"/>
      <c r="H225" s="3"/>
      <c r="I225" s="3"/>
      <c r="J225" s="3"/>
      <c r="K225" s="3"/>
      <c r="L225" s="3"/>
      <c r="M225" s="3"/>
      <c r="N225" s="3"/>
      <c r="O225" s="3"/>
      <c r="P225" s="3"/>
      <c r="Q225" s="3"/>
      <c r="R225" s="3"/>
      <c r="S225" s="3"/>
      <c r="T225" s="3"/>
      <c r="U225" s="3"/>
      <c r="V225" s="3"/>
      <c r="W225" s="3"/>
      <c r="X225" s="3"/>
      <c r="Y225" s="3"/>
      <c r="Z225" s="3"/>
    </row>
    <row r="226" ht="14.25" customHeight="1">
      <c r="A226" s="3"/>
      <c r="B226" s="3"/>
      <c r="C226" s="3"/>
      <c r="D226" s="3"/>
      <c r="E226" s="3"/>
      <c r="F226" s="3"/>
      <c r="G226" s="3"/>
      <c r="H226" s="3"/>
      <c r="I226" s="3"/>
      <c r="J226" s="3"/>
      <c r="K226" s="3"/>
      <c r="L226" s="3"/>
      <c r="M226" s="3"/>
      <c r="N226" s="3"/>
      <c r="O226" s="3"/>
      <c r="P226" s="3"/>
      <c r="Q226" s="3"/>
      <c r="R226" s="3"/>
      <c r="S226" s="3"/>
      <c r="T226" s="3"/>
      <c r="U226" s="3"/>
      <c r="V226" s="3"/>
      <c r="W226" s="3"/>
      <c r="X226" s="3"/>
      <c r="Y226" s="3"/>
      <c r="Z226" s="3"/>
    </row>
    <row r="227" ht="14.25" customHeight="1">
      <c r="A227" s="3"/>
      <c r="B227" s="3"/>
      <c r="C227" s="3"/>
      <c r="D227" s="3"/>
      <c r="E227" s="3"/>
      <c r="F227" s="3"/>
      <c r="G227" s="3"/>
      <c r="H227" s="3"/>
      <c r="I227" s="3"/>
      <c r="J227" s="3"/>
      <c r="K227" s="3"/>
      <c r="L227" s="3"/>
      <c r="M227" s="3"/>
      <c r="N227" s="3"/>
      <c r="O227" s="3"/>
      <c r="P227" s="3"/>
      <c r="Q227" s="3"/>
      <c r="R227" s="3"/>
      <c r="S227" s="3"/>
      <c r="T227" s="3"/>
      <c r="U227" s="3"/>
      <c r="V227" s="3"/>
      <c r="W227" s="3"/>
      <c r="X227" s="3"/>
      <c r="Y227" s="3"/>
      <c r="Z227" s="3"/>
    </row>
    <row r="228" ht="14.25" customHeight="1">
      <c r="A228" s="3"/>
      <c r="B228" s="3"/>
      <c r="C228" s="3"/>
      <c r="D228" s="3"/>
      <c r="E228" s="3"/>
      <c r="F228" s="3"/>
      <c r="G228" s="3"/>
      <c r="H228" s="3"/>
      <c r="I228" s="3"/>
      <c r="J228" s="3"/>
      <c r="K228" s="3"/>
      <c r="L228" s="3"/>
      <c r="M228" s="3"/>
      <c r="N228" s="3"/>
      <c r="O228" s="3"/>
      <c r="P228" s="3"/>
      <c r="Q228" s="3"/>
      <c r="R228" s="3"/>
      <c r="S228" s="3"/>
      <c r="T228" s="3"/>
      <c r="U228" s="3"/>
      <c r="V228" s="3"/>
      <c r="W228" s="3"/>
      <c r="X228" s="3"/>
      <c r="Y228" s="3"/>
      <c r="Z228" s="3"/>
    </row>
    <row r="229" ht="15.0" customHeight="1">
      <c r="A229" s="3"/>
      <c r="B229" s="3"/>
      <c r="C229" s="3"/>
      <c r="D229" s="3"/>
      <c r="E229" s="3"/>
      <c r="F229" s="3"/>
      <c r="G229" s="3"/>
      <c r="H229" s="3"/>
      <c r="I229" s="3"/>
      <c r="J229" s="3"/>
      <c r="K229" s="3"/>
      <c r="L229" s="3"/>
      <c r="M229" s="3"/>
      <c r="N229" s="3"/>
      <c r="O229" s="3"/>
      <c r="P229" s="3"/>
      <c r="Q229" s="3"/>
      <c r="R229" s="3"/>
      <c r="S229" s="3"/>
      <c r="T229" s="3"/>
      <c r="U229" s="3"/>
      <c r="V229" s="3"/>
      <c r="W229" s="3"/>
      <c r="X229" s="3"/>
      <c r="Y229" s="3"/>
      <c r="Z229" s="3"/>
    </row>
    <row r="230" ht="14.25" customHeight="1">
      <c r="A230" s="3"/>
      <c r="B230" s="3"/>
      <c r="C230" s="3"/>
      <c r="D230" s="3"/>
      <c r="E230" s="3"/>
      <c r="F230" s="3"/>
      <c r="G230" s="3"/>
      <c r="H230" s="3"/>
      <c r="I230" s="3"/>
      <c r="J230" s="3"/>
      <c r="K230" s="3"/>
      <c r="L230" s="3"/>
      <c r="M230" s="3"/>
      <c r="N230" s="3"/>
      <c r="O230" s="3"/>
      <c r="P230" s="3"/>
      <c r="Q230" s="3"/>
      <c r="R230" s="3"/>
      <c r="S230" s="3"/>
      <c r="T230" s="3"/>
      <c r="U230" s="3"/>
      <c r="V230" s="3"/>
      <c r="W230" s="3"/>
      <c r="X230" s="3"/>
      <c r="Y230" s="3"/>
      <c r="Z230" s="3"/>
    </row>
    <row r="231" ht="14.25" customHeight="1">
      <c r="A231" s="3"/>
      <c r="B231" s="3"/>
      <c r="C231" s="3"/>
      <c r="D231" s="3"/>
      <c r="E231" s="3"/>
      <c r="F231" s="3"/>
      <c r="G231" s="3"/>
      <c r="H231" s="3"/>
      <c r="I231" s="3"/>
      <c r="J231" s="3"/>
      <c r="K231" s="3"/>
      <c r="L231" s="3"/>
      <c r="M231" s="3"/>
      <c r="N231" s="3"/>
      <c r="O231" s="3"/>
      <c r="P231" s="3"/>
      <c r="Q231" s="3"/>
      <c r="R231" s="3"/>
      <c r="S231" s="3"/>
      <c r="T231" s="3"/>
      <c r="U231" s="3"/>
      <c r="V231" s="3"/>
      <c r="W231" s="3"/>
      <c r="X231" s="3"/>
      <c r="Y231" s="3"/>
      <c r="Z231" s="3"/>
    </row>
    <row r="232" ht="14.25" customHeight="1">
      <c r="A232" s="3"/>
      <c r="B232" s="3"/>
      <c r="C232" s="3"/>
      <c r="D232" s="3"/>
      <c r="E232" s="3"/>
      <c r="F232" s="3"/>
      <c r="G232" s="3"/>
      <c r="H232" s="3"/>
      <c r="I232" s="3"/>
      <c r="J232" s="3"/>
      <c r="K232" s="3"/>
      <c r="L232" s="3"/>
      <c r="M232" s="3"/>
      <c r="N232" s="3"/>
      <c r="O232" s="3"/>
      <c r="P232" s="3"/>
      <c r="Q232" s="3"/>
      <c r="R232" s="3"/>
      <c r="S232" s="3"/>
      <c r="T232" s="3"/>
      <c r="U232" s="3"/>
      <c r="V232" s="3"/>
      <c r="W232" s="3"/>
      <c r="X232" s="3"/>
      <c r="Y232" s="3"/>
      <c r="Z232" s="3"/>
    </row>
    <row r="233" ht="14.25" customHeight="1">
      <c r="A233" s="3"/>
      <c r="B233" s="3"/>
      <c r="C233" s="3"/>
      <c r="D233" s="3"/>
      <c r="E233" s="3"/>
      <c r="F233" s="3"/>
      <c r="G233" s="3"/>
      <c r="H233" s="3"/>
      <c r="I233" s="3"/>
      <c r="J233" s="3"/>
      <c r="K233" s="3"/>
      <c r="L233" s="3"/>
      <c r="M233" s="3"/>
      <c r="N233" s="3"/>
      <c r="O233" s="3"/>
      <c r="P233" s="3"/>
      <c r="Q233" s="3"/>
      <c r="R233" s="3"/>
      <c r="S233" s="3"/>
      <c r="T233" s="3"/>
      <c r="U233" s="3"/>
      <c r="V233" s="3"/>
      <c r="W233" s="3"/>
      <c r="X233" s="3"/>
      <c r="Y233" s="3"/>
      <c r="Z233" s="3"/>
    </row>
    <row r="234" ht="14.25" customHeight="1">
      <c r="A234" s="3"/>
      <c r="B234" s="3"/>
      <c r="C234" s="3"/>
      <c r="D234" s="3"/>
      <c r="E234" s="3"/>
      <c r="F234" s="3"/>
      <c r="G234" s="3"/>
      <c r="H234" s="3"/>
      <c r="I234" s="3"/>
      <c r="J234" s="3"/>
      <c r="K234" s="3"/>
      <c r="L234" s="3"/>
      <c r="M234" s="3"/>
      <c r="N234" s="3"/>
      <c r="O234" s="3"/>
      <c r="P234" s="3"/>
      <c r="Q234" s="3"/>
      <c r="R234" s="3"/>
      <c r="S234" s="3"/>
      <c r="T234" s="3"/>
      <c r="U234" s="3"/>
      <c r="V234" s="3"/>
      <c r="W234" s="3"/>
      <c r="X234" s="3"/>
      <c r="Y234" s="3"/>
      <c r="Z234" s="3"/>
    </row>
    <row r="235" ht="15.0" customHeight="1">
      <c r="A235" s="3"/>
      <c r="B235" s="3"/>
      <c r="C235" s="3"/>
      <c r="D235" s="3"/>
      <c r="E235" s="3"/>
      <c r="F235" s="3"/>
      <c r="G235" s="3"/>
      <c r="H235" s="3"/>
      <c r="I235" s="3"/>
      <c r="J235" s="3"/>
      <c r="K235" s="3"/>
      <c r="L235" s="3"/>
      <c r="M235" s="3"/>
      <c r="N235" s="3"/>
      <c r="O235" s="3"/>
      <c r="P235" s="3"/>
      <c r="Q235" s="3"/>
      <c r="R235" s="3"/>
      <c r="S235" s="3"/>
      <c r="T235" s="3"/>
      <c r="U235" s="3"/>
      <c r="V235" s="3"/>
      <c r="W235" s="3"/>
      <c r="X235" s="3"/>
      <c r="Y235" s="3"/>
      <c r="Z235" s="3"/>
    </row>
    <row r="236" ht="14.25" customHeight="1">
      <c r="A236" s="3"/>
      <c r="B236" s="3"/>
      <c r="C236" s="3"/>
      <c r="D236" s="3"/>
      <c r="E236" s="3"/>
      <c r="F236" s="3"/>
      <c r="G236" s="3"/>
      <c r="H236" s="3"/>
      <c r="I236" s="3"/>
      <c r="J236" s="3"/>
      <c r="K236" s="3"/>
      <c r="L236" s="3"/>
      <c r="M236" s="3"/>
      <c r="N236" s="3"/>
      <c r="O236" s="3"/>
      <c r="P236" s="3"/>
      <c r="Q236" s="3"/>
      <c r="R236" s="3"/>
      <c r="S236" s="3"/>
      <c r="T236" s="3"/>
      <c r="U236" s="3"/>
      <c r="V236" s="3"/>
      <c r="W236" s="3"/>
      <c r="X236" s="3"/>
      <c r="Y236" s="3"/>
      <c r="Z236" s="3"/>
    </row>
    <row r="237" ht="14.25" customHeight="1">
      <c r="A237" s="3"/>
      <c r="B237" s="3"/>
      <c r="C237" s="3"/>
      <c r="D237" s="3"/>
      <c r="E237" s="3"/>
      <c r="F237" s="3"/>
      <c r="G237" s="3"/>
      <c r="H237" s="3"/>
      <c r="I237" s="3"/>
      <c r="J237" s="3"/>
      <c r="K237" s="3"/>
      <c r="L237" s="3"/>
      <c r="M237" s="3"/>
      <c r="N237" s="3"/>
      <c r="O237" s="3"/>
      <c r="P237" s="3"/>
      <c r="Q237" s="3"/>
      <c r="R237" s="3"/>
      <c r="S237" s="3"/>
      <c r="T237" s="3"/>
      <c r="U237" s="3"/>
      <c r="V237" s="3"/>
      <c r="W237" s="3"/>
      <c r="X237" s="3"/>
      <c r="Y237" s="3"/>
      <c r="Z237" s="3"/>
    </row>
    <row r="238" ht="14.25" customHeight="1">
      <c r="A238" s="3"/>
      <c r="B238" s="3"/>
      <c r="C238" s="3"/>
      <c r="D238" s="3"/>
      <c r="E238" s="3"/>
      <c r="F238" s="3"/>
      <c r="G238" s="3"/>
      <c r="H238" s="3"/>
      <c r="I238" s="3"/>
      <c r="J238" s="3"/>
      <c r="K238" s="3"/>
      <c r="L238" s="3"/>
      <c r="M238" s="3"/>
      <c r="N238" s="3"/>
      <c r="O238" s="3"/>
      <c r="P238" s="3"/>
      <c r="Q238" s="3"/>
      <c r="R238" s="3"/>
      <c r="S238" s="3"/>
      <c r="T238" s="3"/>
      <c r="U238" s="3"/>
      <c r="V238" s="3"/>
      <c r="W238" s="3"/>
      <c r="X238" s="3"/>
      <c r="Y238" s="3"/>
      <c r="Z238" s="3"/>
    </row>
    <row r="239" ht="14.25" customHeight="1">
      <c r="A239" s="3"/>
      <c r="B239" s="3"/>
      <c r="C239" s="3"/>
      <c r="D239" s="3"/>
      <c r="E239" s="3"/>
      <c r="F239" s="3"/>
      <c r="G239" s="3"/>
      <c r="H239" s="3"/>
      <c r="I239" s="3"/>
      <c r="J239" s="3"/>
      <c r="K239" s="3"/>
      <c r="L239" s="3"/>
      <c r="M239" s="3"/>
      <c r="N239" s="3"/>
      <c r="O239" s="3"/>
      <c r="P239" s="3"/>
      <c r="Q239" s="3"/>
      <c r="R239" s="3"/>
      <c r="S239" s="3"/>
      <c r="T239" s="3"/>
      <c r="U239" s="3"/>
      <c r="V239" s="3"/>
      <c r="W239" s="3"/>
      <c r="X239" s="3"/>
      <c r="Y239" s="3"/>
      <c r="Z239" s="3"/>
    </row>
    <row r="240" ht="14.25" customHeight="1">
      <c r="A240" s="3"/>
      <c r="B240" s="3"/>
      <c r="C240" s="3"/>
      <c r="D240" s="3"/>
      <c r="E240" s="3"/>
      <c r="F240" s="3"/>
      <c r="G240" s="3"/>
      <c r="H240" s="3"/>
      <c r="I240" s="3"/>
      <c r="J240" s="3"/>
      <c r="K240" s="3"/>
      <c r="L240" s="3"/>
      <c r="M240" s="3"/>
      <c r="N240" s="3"/>
      <c r="O240" s="3"/>
      <c r="P240" s="3"/>
      <c r="Q240" s="3"/>
      <c r="R240" s="3"/>
      <c r="S240" s="3"/>
      <c r="T240" s="3"/>
      <c r="U240" s="3"/>
      <c r="V240" s="3"/>
      <c r="W240" s="3"/>
      <c r="X240" s="3"/>
      <c r="Y240" s="3"/>
      <c r="Z240" s="3"/>
    </row>
    <row r="241" ht="15.0" customHeight="1">
      <c r="A241" s="3"/>
      <c r="B241" s="3"/>
      <c r="C241" s="3"/>
      <c r="D241" s="3"/>
      <c r="E241" s="3"/>
      <c r="F241" s="3"/>
      <c r="G241" s="3"/>
      <c r="H241" s="3"/>
      <c r="I241" s="3"/>
      <c r="J241" s="3"/>
      <c r="K241" s="3"/>
      <c r="L241" s="3"/>
      <c r="M241" s="3"/>
      <c r="N241" s="3"/>
      <c r="O241" s="3"/>
      <c r="P241" s="3"/>
      <c r="Q241" s="3"/>
      <c r="R241" s="3"/>
      <c r="S241" s="3"/>
      <c r="T241" s="3"/>
      <c r="U241" s="3"/>
      <c r="V241" s="3"/>
      <c r="W241" s="3"/>
      <c r="X241" s="3"/>
      <c r="Y241" s="3"/>
      <c r="Z241" s="3"/>
    </row>
    <row r="242" ht="14.25" customHeight="1">
      <c r="A242" s="3"/>
      <c r="B242" s="3"/>
      <c r="C242" s="3"/>
      <c r="D242" s="3"/>
      <c r="E242" s="3"/>
      <c r="F242" s="3"/>
      <c r="G242" s="3"/>
      <c r="H242" s="3"/>
      <c r="I242" s="3"/>
      <c r="J242" s="3"/>
      <c r="K242" s="3"/>
      <c r="L242" s="3"/>
      <c r="M242" s="3"/>
      <c r="N242" s="3"/>
      <c r="O242" s="3"/>
      <c r="P242" s="3"/>
      <c r="Q242" s="3"/>
      <c r="R242" s="3"/>
      <c r="S242" s="3"/>
      <c r="T242" s="3"/>
      <c r="U242" s="3"/>
      <c r="V242" s="3"/>
      <c r="W242" s="3"/>
      <c r="X242" s="3"/>
      <c r="Y242" s="3"/>
      <c r="Z242" s="3"/>
    </row>
    <row r="243" ht="14.25" customHeight="1">
      <c r="A243" s="3"/>
      <c r="B243" s="3"/>
      <c r="C243" s="3"/>
      <c r="D243" s="3"/>
      <c r="E243" s="3"/>
      <c r="F243" s="3"/>
      <c r="G243" s="3"/>
      <c r="H243" s="3"/>
      <c r="I243" s="3"/>
      <c r="J243" s="3"/>
      <c r="K243" s="3"/>
      <c r="L243" s="3"/>
      <c r="M243" s="3"/>
      <c r="N243" s="3"/>
      <c r="O243" s="3"/>
      <c r="P243" s="3"/>
      <c r="Q243" s="3"/>
      <c r="R243" s="3"/>
      <c r="S243" s="3"/>
      <c r="T243" s="3"/>
      <c r="U243" s="3"/>
      <c r="V243" s="3"/>
      <c r="W243" s="3"/>
      <c r="X243" s="3"/>
      <c r="Y243" s="3"/>
      <c r="Z243" s="3"/>
    </row>
    <row r="244" ht="14.25" customHeight="1">
      <c r="A244" s="3"/>
      <c r="B244" s="3"/>
      <c r="C244" s="3"/>
      <c r="D244" s="3"/>
      <c r="E244" s="3"/>
      <c r="F244" s="3"/>
      <c r="G244" s="3"/>
      <c r="H244" s="3"/>
      <c r="I244" s="3"/>
      <c r="J244" s="3"/>
      <c r="K244" s="3"/>
      <c r="L244" s="3"/>
      <c r="M244" s="3"/>
      <c r="N244" s="3"/>
      <c r="O244" s="3"/>
      <c r="P244" s="3"/>
      <c r="Q244" s="3"/>
      <c r="R244" s="3"/>
      <c r="S244" s="3"/>
      <c r="T244" s="3"/>
      <c r="U244" s="3"/>
      <c r="V244" s="3"/>
      <c r="W244" s="3"/>
      <c r="X244" s="3"/>
      <c r="Y244" s="3"/>
      <c r="Z244" s="3"/>
    </row>
    <row r="245" ht="14.25" customHeight="1">
      <c r="A245" s="3"/>
      <c r="B245" s="3"/>
      <c r="C245" s="3"/>
      <c r="D245" s="3"/>
      <c r="E245" s="3"/>
      <c r="F245" s="3"/>
      <c r="G245" s="3"/>
      <c r="H245" s="3"/>
      <c r="I245" s="3"/>
      <c r="J245" s="3"/>
      <c r="K245" s="3"/>
      <c r="L245" s="3"/>
      <c r="M245" s="3"/>
      <c r="N245" s="3"/>
      <c r="O245" s="3"/>
      <c r="P245" s="3"/>
      <c r="Q245" s="3"/>
      <c r="R245" s="3"/>
      <c r="S245" s="3"/>
      <c r="T245" s="3"/>
      <c r="U245" s="3"/>
      <c r="V245" s="3"/>
      <c r="W245" s="3"/>
      <c r="X245" s="3"/>
      <c r="Y245" s="3"/>
      <c r="Z245" s="3"/>
    </row>
    <row r="246" ht="14.25" customHeight="1">
      <c r="A246" s="3"/>
      <c r="B246" s="3"/>
      <c r="C246" s="3"/>
      <c r="D246" s="3"/>
      <c r="E246" s="3"/>
      <c r="F246" s="3"/>
      <c r="G246" s="3"/>
      <c r="H246" s="3"/>
      <c r="I246" s="3"/>
      <c r="J246" s="3"/>
      <c r="K246" s="3"/>
      <c r="L246" s="3"/>
      <c r="M246" s="3"/>
      <c r="N246" s="3"/>
      <c r="O246" s="3"/>
      <c r="P246" s="3"/>
      <c r="Q246" s="3"/>
      <c r="R246" s="3"/>
      <c r="S246" s="3"/>
      <c r="T246" s="3"/>
      <c r="U246" s="3"/>
      <c r="V246" s="3"/>
      <c r="W246" s="3"/>
      <c r="X246" s="3"/>
      <c r="Y246" s="3"/>
      <c r="Z246" s="3"/>
    </row>
    <row r="247" ht="15.0" customHeight="1">
      <c r="A247" s="3"/>
      <c r="B247" s="3"/>
      <c r="C247" s="3"/>
      <c r="D247" s="3"/>
      <c r="E247" s="3"/>
      <c r="F247" s="3"/>
      <c r="G247" s="3"/>
      <c r="H247" s="3"/>
      <c r="I247" s="3"/>
      <c r="J247" s="3"/>
      <c r="K247" s="3"/>
      <c r="L247" s="3"/>
      <c r="M247" s="3"/>
      <c r="N247" s="3"/>
      <c r="O247" s="3"/>
      <c r="P247" s="3"/>
      <c r="Q247" s="3"/>
      <c r="R247" s="3"/>
      <c r="S247" s="3"/>
      <c r="T247" s="3"/>
      <c r="U247" s="3"/>
      <c r="V247" s="3"/>
      <c r="W247" s="3"/>
      <c r="X247" s="3"/>
      <c r="Y247" s="3"/>
      <c r="Z247" s="3"/>
    </row>
    <row r="248" ht="14.25" customHeight="1">
      <c r="A248" s="3"/>
      <c r="B248" s="3"/>
      <c r="C248" s="3"/>
      <c r="D248" s="3"/>
      <c r="E248" s="3"/>
      <c r="F248" s="3"/>
      <c r="G248" s="3"/>
      <c r="H248" s="3"/>
      <c r="I248" s="3"/>
      <c r="J248" s="3"/>
      <c r="K248" s="3"/>
      <c r="L248" s="3"/>
      <c r="M248" s="3"/>
      <c r="N248" s="3"/>
      <c r="O248" s="3"/>
      <c r="P248" s="3"/>
      <c r="Q248" s="3"/>
      <c r="R248" s="3"/>
      <c r="S248" s="3"/>
      <c r="T248" s="3"/>
      <c r="U248" s="3"/>
      <c r="V248" s="3"/>
      <c r="W248" s="3"/>
      <c r="X248" s="3"/>
      <c r="Y248" s="3"/>
      <c r="Z248" s="3"/>
    </row>
    <row r="249" ht="14.25" customHeight="1">
      <c r="A249" s="3"/>
      <c r="B249" s="3"/>
      <c r="C249" s="3"/>
      <c r="D249" s="3"/>
      <c r="E249" s="3"/>
      <c r="F249" s="3"/>
      <c r="G249" s="3"/>
      <c r="H249" s="3"/>
      <c r="I249" s="3"/>
      <c r="J249" s="3"/>
      <c r="K249" s="3"/>
      <c r="L249" s="3"/>
      <c r="M249" s="3"/>
      <c r="N249" s="3"/>
      <c r="O249" s="3"/>
      <c r="P249" s="3"/>
      <c r="Q249" s="3"/>
      <c r="R249" s="3"/>
      <c r="S249" s="3"/>
      <c r="T249" s="3"/>
      <c r="U249" s="3"/>
      <c r="V249" s="3"/>
      <c r="W249" s="3"/>
      <c r="X249" s="3"/>
      <c r="Y249" s="3"/>
      <c r="Z249" s="3"/>
    </row>
    <row r="250" ht="14.25" customHeight="1">
      <c r="A250" s="3"/>
      <c r="B250" s="3"/>
      <c r="C250" s="3"/>
      <c r="D250" s="3"/>
      <c r="E250" s="3"/>
      <c r="F250" s="3"/>
      <c r="G250" s="3"/>
      <c r="H250" s="3"/>
      <c r="I250" s="3"/>
      <c r="J250" s="3"/>
      <c r="K250" s="3"/>
      <c r="L250" s="3"/>
      <c r="M250" s="3"/>
      <c r="N250" s="3"/>
      <c r="O250" s="3"/>
      <c r="P250" s="3"/>
      <c r="Q250" s="3"/>
      <c r="R250" s="3"/>
      <c r="S250" s="3"/>
      <c r="T250" s="3"/>
      <c r="U250" s="3"/>
      <c r="V250" s="3"/>
      <c r="W250" s="3"/>
      <c r="X250" s="3"/>
      <c r="Y250" s="3"/>
      <c r="Z250" s="3"/>
    </row>
    <row r="251" ht="14.25" customHeight="1">
      <c r="A251" s="3"/>
      <c r="B251" s="3"/>
      <c r="C251" s="3"/>
      <c r="D251" s="3"/>
      <c r="E251" s="3"/>
      <c r="F251" s="3"/>
      <c r="G251" s="3"/>
      <c r="H251" s="3"/>
      <c r="I251" s="3"/>
      <c r="J251" s="3"/>
      <c r="K251" s="3"/>
      <c r="L251" s="3"/>
      <c r="M251" s="3"/>
      <c r="N251" s="3"/>
      <c r="O251" s="3"/>
      <c r="P251" s="3"/>
      <c r="Q251" s="3"/>
      <c r="R251" s="3"/>
      <c r="S251" s="3"/>
      <c r="T251" s="3"/>
      <c r="U251" s="3"/>
      <c r="V251" s="3"/>
      <c r="W251" s="3"/>
      <c r="X251" s="3"/>
      <c r="Y251" s="3"/>
      <c r="Z251" s="3"/>
    </row>
    <row r="252" ht="14.25" customHeight="1">
      <c r="A252" s="3"/>
      <c r="B252" s="3"/>
      <c r="C252" s="3"/>
      <c r="D252" s="3"/>
      <c r="E252" s="3"/>
      <c r="F252" s="3"/>
      <c r="G252" s="3"/>
      <c r="H252" s="3"/>
      <c r="I252" s="3"/>
      <c r="J252" s="3"/>
      <c r="K252" s="3"/>
      <c r="L252" s="3"/>
      <c r="M252" s="3"/>
      <c r="N252" s="3"/>
      <c r="O252" s="3"/>
      <c r="P252" s="3"/>
      <c r="Q252" s="3"/>
      <c r="R252" s="3"/>
      <c r="S252" s="3"/>
      <c r="T252" s="3"/>
      <c r="U252" s="3"/>
      <c r="V252" s="3"/>
      <c r="W252" s="3"/>
      <c r="X252" s="3"/>
      <c r="Y252" s="3"/>
      <c r="Z252" s="3"/>
    </row>
    <row r="253" ht="15.0" customHeight="1">
      <c r="A253" s="3"/>
      <c r="B253" s="3"/>
      <c r="C253" s="3"/>
      <c r="D253" s="3"/>
      <c r="E253" s="3"/>
      <c r="F253" s="3"/>
      <c r="G253" s="3"/>
      <c r="H253" s="3"/>
      <c r="I253" s="3"/>
      <c r="J253" s="3"/>
      <c r="K253" s="3"/>
      <c r="L253" s="3"/>
      <c r="M253" s="3"/>
      <c r="N253" s="3"/>
      <c r="O253" s="3"/>
      <c r="P253" s="3"/>
      <c r="Q253" s="3"/>
      <c r="R253" s="3"/>
      <c r="S253" s="3"/>
      <c r="T253" s="3"/>
      <c r="U253" s="3"/>
      <c r="V253" s="3"/>
      <c r="W253" s="3"/>
      <c r="X253" s="3"/>
      <c r="Y253" s="3"/>
      <c r="Z253" s="3"/>
    </row>
    <row r="254" ht="14.25" customHeight="1">
      <c r="A254" s="3"/>
      <c r="B254" s="3"/>
      <c r="C254" s="3"/>
      <c r="D254" s="3"/>
      <c r="E254" s="3"/>
      <c r="F254" s="3"/>
      <c r="G254" s="3"/>
      <c r="H254" s="3"/>
      <c r="I254" s="3"/>
      <c r="J254" s="3"/>
      <c r="K254" s="3"/>
      <c r="L254" s="3"/>
      <c r="M254" s="3"/>
      <c r="N254" s="3"/>
      <c r="O254" s="3"/>
      <c r="P254" s="3"/>
      <c r="Q254" s="3"/>
      <c r="R254" s="3"/>
      <c r="S254" s="3"/>
      <c r="T254" s="3"/>
      <c r="U254" s="3"/>
      <c r="V254" s="3"/>
      <c r="W254" s="3"/>
      <c r="X254" s="3"/>
      <c r="Y254" s="3"/>
      <c r="Z254" s="3"/>
    </row>
    <row r="255" ht="14.25" customHeight="1">
      <c r="A255" s="3"/>
      <c r="B255" s="3"/>
      <c r="C255" s="3"/>
      <c r="D255" s="3"/>
      <c r="E255" s="3"/>
      <c r="F255" s="3"/>
      <c r="G255" s="3"/>
      <c r="H255" s="3"/>
      <c r="I255" s="3"/>
      <c r="J255" s="3"/>
      <c r="K255" s="3"/>
      <c r="L255" s="3"/>
      <c r="M255" s="3"/>
      <c r="N255" s="3"/>
      <c r="O255" s="3"/>
      <c r="P255" s="3"/>
      <c r="Q255" s="3"/>
      <c r="R255" s="3"/>
      <c r="S255" s="3"/>
      <c r="T255" s="3"/>
      <c r="U255" s="3"/>
      <c r="V255" s="3"/>
      <c r="W255" s="3"/>
      <c r="X255" s="3"/>
      <c r="Y255" s="3"/>
      <c r="Z255" s="3"/>
    </row>
    <row r="256" ht="14.25" customHeight="1">
      <c r="A256" s="3"/>
      <c r="B256" s="3"/>
      <c r="C256" s="3"/>
      <c r="D256" s="3"/>
      <c r="E256" s="3"/>
      <c r="F256" s="3"/>
      <c r="G256" s="3"/>
      <c r="H256" s="3"/>
      <c r="I256" s="3"/>
      <c r="J256" s="3"/>
      <c r="K256" s="3"/>
      <c r="L256" s="3"/>
      <c r="M256" s="3"/>
      <c r="N256" s="3"/>
      <c r="O256" s="3"/>
      <c r="P256" s="3"/>
      <c r="Q256" s="3"/>
      <c r="R256" s="3"/>
      <c r="S256" s="3"/>
      <c r="T256" s="3"/>
      <c r="U256" s="3"/>
      <c r="V256" s="3"/>
      <c r="W256" s="3"/>
      <c r="X256" s="3"/>
      <c r="Y256" s="3"/>
      <c r="Z256" s="3"/>
    </row>
    <row r="257" ht="14.25" customHeight="1">
      <c r="A257" s="3"/>
      <c r="B257" s="3"/>
      <c r="C257" s="3"/>
      <c r="D257" s="3"/>
      <c r="E257" s="3"/>
      <c r="F257" s="3"/>
      <c r="G257" s="3"/>
      <c r="H257" s="3"/>
      <c r="I257" s="3"/>
      <c r="J257" s="3"/>
      <c r="K257" s="3"/>
      <c r="L257" s="3"/>
      <c r="M257" s="3"/>
      <c r="N257" s="3"/>
      <c r="O257" s="3"/>
      <c r="P257" s="3"/>
      <c r="Q257" s="3"/>
      <c r="R257" s="3"/>
      <c r="S257" s="3"/>
      <c r="T257" s="3"/>
      <c r="U257" s="3"/>
      <c r="V257" s="3"/>
      <c r="W257" s="3"/>
      <c r="X257" s="3"/>
      <c r="Y257" s="3"/>
      <c r="Z257" s="3"/>
    </row>
    <row r="258" ht="14.25" customHeight="1">
      <c r="A258" s="3"/>
      <c r="B258" s="3"/>
      <c r="C258" s="3"/>
      <c r="D258" s="3"/>
      <c r="E258" s="3"/>
      <c r="F258" s="3"/>
      <c r="G258" s="3"/>
      <c r="H258" s="3"/>
      <c r="I258" s="3"/>
      <c r="J258" s="3"/>
      <c r="K258" s="3"/>
      <c r="L258" s="3"/>
      <c r="M258" s="3"/>
      <c r="N258" s="3"/>
      <c r="O258" s="3"/>
      <c r="P258" s="3"/>
      <c r="Q258" s="3"/>
      <c r="R258" s="3"/>
      <c r="S258" s="3"/>
      <c r="T258" s="3"/>
      <c r="U258" s="3"/>
      <c r="V258" s="3"/>
      <c r="W258" s="3"/>
      <c r="X258" s="3"/>
      <c r="Y258" s="3"/>
      <c r="Z258" s="3"/>
    </row>
    <row r="259" ht="14.25" customHeight="1">
      <c r="A259" s="3"/>
      <c r="B259" s="3"/>
      <c r="C259" s="3"/>
      <c r="D259" s="3"/>
      <c r="E259" s="3"/>
      <c r="F259" s="3"/>
      <c r="G259" s="3"/>
      <c r="H259" s="3"/>
      <c r="I259" s="3"/>
      <c r="J259" s="3"/>
      <c r="K259" s="3"/>
      <c r="L259" s="3"/>
      <c r="M259" s="3"/>
      <c r="N259" s="3"/>
      <c r="O259" s="3"/>
      <c r="P259" s="3"/>
      <c r="Q259" s="3"/>
      <c r="R259" s="3"/>
      <c r="S259" s="3"/>
      <c r="T259" s="3"/>
      <c r="U259" s="3"/>
      <c r="V259" s="3"/>
      <c r="W259" s="3"/>
      <c r="X259" s="3"/>
      <c r="Y259" s="3"/>
      <c r="Z259" s="3"/>
    </row>
    <row r="260" ht="14.25" customHeight="1">
      <c r="A260" s="3"/>
      <c r="B260" s="3"/>
      <c r="C260" s="3"/>
      <c r="D260" s="3"/>
      <c r="E260" s="3"/>
      <c r="F260" s="3"/>
      <c r="G260" s="3"/>
      <c r="H260" s="3"/>
      <c r="I260" s="3"/>
      <c r="J260" s="3"/>
      <c r="K260" s="3"/>
      <c r="L260" s="3"/>
      <c r="M260" s="3"/>
      <c r="N260" s="3"/>
      <c r="O260" s="3"/>
      <c r="P260" s="3"/>
      <c r="Q260" s="3"/>
      <c r="R260" s="3"/>
      <c r="S260" s="3"/>
      <c r="T260" s="3"/>
      <c r="U260" s="3"/>
      <c r="V260" s="3"/>
      <c r="W260" s="3"/>
      <c r="X260" s="3"/>
      <c r="Y260" s="3"/>
      <c r="Z260" s="3"/>
    </row>
    <row r="261" ht="14.25" customHeight="1">
      <c r="A261" s="3"/>
      <c r="B261" s="3"/>
      <c r="C261" s="3"/>
      <c r="D261" s="3"/>
      <c r="E261" s="3"/>
      <c r="F261" s="3"/>
      <c r="G261" s="3"/>
      <c r="H261" s="3"/>
      <c r="I261" s="3"/>
      <c r="J261" s="3"/>
      <c r="K261" s="3"/>
      <c r="L261" s="3"/>
      <c r="M261" s="3"/>
      <c r="N261" s="3"/>
      <c r="O261" s="3"/>
      <c r="P261" s="3"/>
      <c r="Q261" s="3"/>
      <c r="R261" s="3"/>
      <c r="S261" s="3"/>
      <c r="T261" s="3"/>
      <c r="U261" s="3"/>
      <c r="V261" s="3"/>
      <c r="W261" s="3"/>
      <c r="X261" s="3"/>
      <c r="Y261" s="3"/>
      <c r="Z261" s="3"/>
    </row>
    <row r="262" ht="14.25" customHeight="1">
      <c r="A262" s="3"/>
      <c r="B262" s="3"/>
      <c r="C262" s="3"/>
      <c r="D262" s="3"/>
      <c r="E262" s="3"/>
      <c r="F262" s="3"/>
      <c r="G262" s="3"/>
      <c r="H262" s="3"/>
      <c r="I262" s="3"/>
      <c r="J262" s="3"/>
      <c r="K262" s="3"/>
      <c r="L262" s="3"/>
      <c r="M262" s="3"/>
      <c r="N262" s="3"/>
      <c r="O262" s="3"/>
      <c r="P262" s="3"/>
      <c r="Q262" s="3"/>
      <c r="R262" s="3"/>
      <c r="S262" s="3"/>
      <c r="T262" s="3"/>
      <c r="U262" s="3"/>
      <c r="V262" s="3"/>
      <c r="W262" s="3"/>
      <c r="X262" s="3"/>
      <c r="Y262" s="3"/>
      <c r="Z262" s="3"/>
    </row>
    <row r="263" ht="14.25" customHeight="1">
      <c r="A263" s="3"/>
      <c r="B263" s="3"/>
      <c r="C263" s="3"/>
      <c r="D263" s="3"/>
      <c r="E263" s="3"/>
      <c r="F263" s="3"/>
      <c r="G263" s="3"/>
      <c r="H263" s="3"/>
      <c r="I263" s="3"/>
      <c r="J263" s="3"/>
      <c r="K263" s="3"/>
      <c r="L263" s="3"/>
      <c r="M263" s="3"/>
      <c r="N263" s="3"/>
      <c r="O263" s="3"/>
      <c r="P263" s="3"/>
      <c r="Q263" s="3"/>
      <c r="R263" s="3"/>
      <c r="S263" s="3"/>
      <c r="T263" s="3"/>
      <c r="U263" s="3"/>
      <c r="V263" s="3"/>
      <c r="W263" s="3"/>
      <c r="X263" s="3"/>
      <c r="Y263" s="3"/>
      <c r="Z263" s="3"/>
    </row>
    <row r="264" ht="14.25" customHeight="1">
      <c r="A264" s="3"/>
      <c r="B264" s="3"/>
      <c r="C264" s="3"/>
      <c r="D264" s="3"/>
      <c r="E264" s="3"/>
      <c r="F264" s="3"/>
      <c r="G264" s="3"/>
      <c r="H264" s="3"/>
      <c r="I264" s="3"/>
      <c r="J264" s="3"/>
      <c r="K264" s="3"/>
      <c r="L264" s="3"/>
      <c r="M264" s="3"/>
      <c r="N264" s="3"/>
      <c r="O264" s="3"/>
      <c r="P264" s="3"/>
      <c r="Q264" s="3"/>
      <c r="R264" s="3"/>
      <c r="S264" s="3"/>
      <c r="T264" s="3"/>
      <c r="U264" s="3"/>
      <c r="V264" s="3"/>
      <c r="W264" s="3"/>
      <c r="X264" s="3"/>
      <c r="Y264" s="3"/>
      <c r="Z264" s="3"/>
    </row>
    <row r="265" ht="14.25" customHeight="1">
      <c r="A265" s="3"/>
      <c r="B265" s="3"/>
      <c r="C265" s="3"/>
      <c r="D265" s="3"/>
      <c r="E265" s="3"/>
      <c r="F265" s="3"/>
      <c r="G265" s="3"/>
      <c r="H265" s="3"/>
      <c r="I265" s="3"/>
      <c r="J265" s="3"/>
      <c r="K265" s="3"/>
      <c r="L265" s="3"/>
      <c r="M265" s="3"/>
      <c r="N265" s="3"/>
      <c r="O265" s="3"/>
      <c r="P265" s="3"/>
      <c r="Q265" s="3"/>
      <c r="R265" s="3"/>
      <c r="S265" s="3"/>
      <c r="T265" s="3"/>
      <c r="U265" s="3"/>
      <c r="V265" s="3"/>
      <c r="W265" s="3"/>
      <c r="X265" s="3"/>
      <c r="Y265" s="3"/>
      <c r="Z265" s="3"/>
    </row>
    <row r="266" ht="14.25" customHeight="1">
      <c r="A266" s="3"/>
      <c r="B266" s="3"/>
      <c r="C266" s="3"/>
      <c r="D266" s="3"/>
      <c r="E266" s="3"/>
      <c r="F266" s="3"/>
      <c r="G266" s="3"/>
      <c r="H266" s="3"/>
      <c r="I266" s="3"/>
      <c r="J266" s="3"/>
      <c r="K266" s="3"/>
      <c r="L266" s="3"/>
      <c r="M266" s="3"/>
      <c r="N266" s="3"/>
      <c r="O266" s="3"/>
      <c r="P266" s="3"/>
      <c r="Q266" s="3"/>
      <c r="R266" s="3"/>
      <c r="S266" s="3"/>
      <c r="T266" s="3"/>
      <c r="U266" s="3"/>
      <c r="V266" s="3"/>
      <c r="W266" s="3"/>
      <c r="X266" s="3"/>
      <c r="Y266" s="3"/>
      <c r="Z266" s="3"/>
    </row>
    <row r="267" ht="14.25" customHeight="1">
      <c r="A267" s="3"/>
      <c r="B267" s="3"/>
      <c r="C267" s="3"/>
      <c r="D267" s="3"/>
      <c r="E267" s="3"/>
      <c r="F267" s="3"/>
      <c r="G267" s="3"/>
      <c r="H267" s="3"/>
      <c r="I267" s="3"/>
      <c r="J267" s="3"/>
      <c r="K267" s="3"/>
      <c r="L267" s="3"/>
      <c r="M267" s="3"/>
      <c r="N267" s="3"/>
      <c r="O267" s="3"/>
      <c r="P267" s="3"/>
      <c r="Q267" s="3"/>
      <c r="R267" s="3"/>
      <c r="S267" s="3"/>
      <c r="T267" s="3"/>
      <c r="U267" s="3"/>
      <c r="V267" s="3"/>
      <c r="W267" s="3"/>
      <c r="X267" s="3"/>
      <c r="Y267" s="3"/>
      <c r="Z267" s="3"/>
    </row>
    <row r="268" ht="14.25" customHeight="1">
      <c r="A268" s="3"/>
      <c r="B268" s="3"/>
      <c r="C268" s="3"/>
      <c r="D268" s="3"/>
      <c r="E268" s="3"/>
      <c r="F268" s="3"/>
      <c r="G268" s="3"/>
      <c r="H268" s="3"/>
      <c r="I268" s="3"/>
      <c r="J268" s="3"/>
      <c r="K268" s="3"/>
      <c r="L268" s="3"/>
      <c r="M268" s="3"/>
      <c r="N268" s="3"/>
      <c r="O268" s="3"/>
      <c r="P268" s="3"/>
      <c r="Q268" s="3"/>
      <c r="R268" s="3"/>
      <c r="S268" s="3"/>
      <c r="T268" s="3"/>
      <c r="U268" s="3"/>
      <c r="V268" s="3"/>
      <c r="W268" s="3"/>
      <c r="X268" s="3"/>
      <c r="Y268" s="3"/>
      <c r="Z268" s="3"/>
    </row>
    <row r="269" ht="14.25" customHeight="1">
      <c r="A269" s="3"/>
      <c r="B269" s="3"/>
      <c r="C269" s="3"/>
      <c r="D269" s="3"/>
      <c r="E269" s="3"/>
      <c r="F269" s="3"/>
      <c r="G269" s="3"/>
      <c r="H269" s="3"/>
      <c r="I269" s="3"/>
      <c r="J269" s="3"/>
      <c r="K269" s="3"/>
      <c r="L269" s="3"/>
      <c r="M269" s="3"/>
      <c r="N269" s="3"/>
      <c r="O269" s="3"/>
      <c r="P269" s="3"/>
      <c r="Q269" s="3"/>
      <c r="R269" s="3"/>
      <c r="S269" s="3"/>
      <c r="T269" s="3"/>
      <c r="U269" s="3"/>
      <c r="V269" s="3"/>
      <c r="W269" s="3"/>
      <c r="X269" s="3"/>
      <c r="Y269" s="3"/>
      <c r="Z269" s="3"/>
    </row>
    <row r="270" ht="14.25" customHeight="1">
      <c r="A270" s="3"/>
      <c r="B270" s="3"/>
      <c r="C270" s="3"/>
      <c r="D270" s="3"/>
      <c r="E270" s="3"/>
      <c r="F270" s="3"/>
      <c r="G270" s="3"/>
      <c r="H270" s="3"/>
      <c r="I270" s="3"/>
      <c r="J270" s="3"/>
      <c r="K270" s="3"/>
      <c r="L270" s="3"/>
      <c r="M270" s="3"/>
      <c r="N270" s="3"/>
      <c r="O270" s="3"/>
      <c r="P270" s="3"/>
      <c r="Q270" s="3"/>
      <c r="R270" s="3"/>
      <c r="S270" s="3"/>
      <c r="T270" s="3"/>
      <c r="U270" s="3"/>
      <c r="V270" s="3"/>
      <c r="W270" s="3"/>
      <c r="X270" s="3"/>
      <c r="Y270" s="3"/>
      <c r="Z270" s="3"/>
    </row>
    <row r="271" ht="14.25" customHeight="1">
      <c r="A271" s="3"/>
      <c r="B271" s="3"/>
      <c r="C271" s="3"/>
      <c r="D271" s="3"/>
      <c r="E271" s="3"/>
      <c r="F271" s="3"/>
      <c r="G271" s="3"/>
      <c r="H271" s="3"/>
      <c r="I271" s="3"/>
      <c r="J271" s="3"/>
      <c r="K271" s="3"/>
      <c r="L271" s="3"/>
      <c r="M271" s="3"/>
      <c r="N271" s="3"/>
      <c r="O271" s="3"/>
      <c r="P271" s="3"/>
      <c r="Q271" s="3"/>
      <c r="R271" s="3"/>
      <c r="S271" s="3"/>
      <c r="T271" s="3"/>
      <c r="U271" s="3"/>
      <c r="V271" s="3"/>
      <c r="W271" s="3"/>
      <c r="X271" s="3"/>
      <c r="Y271" s="3"/>
      <c r="Z271" s="3"/>
    </row>
    <row r="272" ht="14.25" customHeight="1">
      <c r="A272" s="3"/>
      <c r="B272" s="3"/>
      <c r="C272" s="3"/>
      <c r="D272" s="3"/>
      <c r="E272" s="3"/>
      <c r="F272" s="3"/>
      <c r="G272" s="3"/>
      <c r="H272" s="3"/>
      <c r="I272" s="3"/>
      <c r="J272" s="3"/>
      <c r="K272" s="3"/>
      <c r="L272" s="3"/>
      <c r="M272" s="3"/>
      <c r="N272" s="3"/>
      <c r="O272" s="3"/>
      <c r="P272" s="3"/>
      <c r="Q272" s="3"/>
      <c r="R272" s="3"/>
      <c r="S272" s="3"/>
      <c r="T272" s="3"/>
      <c r="U272" s="3"/>
      <c r="V272" s="3"/>
      <c r="W272" s="3"/>
      <c r="X272" s="3"/>
      <c r="Y272" s="3"/>
      <c r="Z272" s="3"/>
    </row>
    <row r="273" ht="14.25" customHeight="1">
      <c r="A273" s="3"/>
      <c r="B273" s="3"/>
      <c r="C273" s="3"/>
      <c r="D273" s="3"/>
      <c r="E273" s="3"/>
      <c r="F273" s="3"/>
      <c r="G273" s="3"/>
      <c r="H273" s="3"/>
      <c r="I273" s="3"/>
      <c r="J273" s="3"/>
      <c r="K273" s="3"/>
      <c r="L273" s="3"/>
      <c r="M273" s="3"/>
      <c r="N273" s="3"/>
      <c r="O273" s="3"/>
      <c r="P273" s="3"/>
      <c r="Q273" s="3"/>
      <c r="R273" s="3"/>
      <c r="S273" s="3"/>
      <c r="T273" s="3"/>
      <c r="U273" s="3"/>
      <c r="V273" s="3"/>
      <c r="W273" s="3"/>
      <c r="X273" s="3"/>
      <c r="Y273" s="3"/>
      <c r="Z273" s="3"/>
    </row>
    <row r="274" ht="14.25" customHeight="1">
      <c r="A274" s="3"/>
      <c r="B274" s="3"/>
      <c r="C274" s="3"/>
      <c r="D274" s="3"/>
      <c r="E274" s="3"/>
      <c r="F274" s="3"/>
      <c r="G274" s="3"/>
      <c r="H274" s="3"/>
      <c r="I274" s="3"/>
      <c r="J274" s="3"/>
      <c r="K274" s="3"/>
      <c r="L274" s="3"/>
      <c r="M274" s="3"/>
      <c r="N274" s="3"/>
      <c r="O274" s="3"/>
      <c r="P274" s="3"/>
      <c r="Q274" s="3"/>
      <c r="R274" s="3"/>
      <c r="S274" s="3"/>
      <c r="T274" s="3"/>
      <c r="U274" s="3"/>
      <c r="V274" s="3"/>
      <c r="W274" s="3"/>
      <c r="X274" s="3"/>
      <c r="Y274" s="3"/>
      <c r="Z274" s="3"/>
    </row>
    <row r="275" ht="14.25" customHeight="1">
      <c r="A275" s="3"/>
      <c r="B275" s="3"/>
      <c r="C275" s="3"/>
      <c r="D275" s="3"/>
      <c r="E275" s="3"/>
      <c r="F275" s="3"/>
      <c r="G275" s="3"/>
      <c r="H275" s="3"/>
      <c r="I275" s="3"/>
      <c r="J275" s="3"/>
      <c r="K275" s="3"/>
      <c r="L275" s="3"/>
      <c r="M275" s="3"/>
      <c r="N275" s="3"/>
      <c r="O275" s="3"/>
      <c r="P275" s="3"/>
      <c r="Q275" s="3"/>
      <c r="R275" s="3"/>
      <c r="S275" s="3"/>
      <c r="T275" s="3"/>
      <c r="U275" s="3"/>
      <c r="V275" s="3"/>
      <c r="W275" s="3"/>
      <c r="X275" s="3"/>
      <c r="Y275" s="3"/>
      <c r="Z275" s="3"/>
    </row>
    <row r="276" ht="14.25" customHeight="1">
      <c r="A276" s="3"/>
      <c r="B276" s="3"/>
      <c r="C276" s="3"/>
      <c r="D276" s="3"/>
      <c r="E276" s="3"/>
      <c r="F276" s="3"/>
      <c r="G276" s="3"/>
      <c r="H276" s="3"/>
      <c r="I276" s="3"/>
      <c r="J276" s="3"/>
      <c r="K276" s="3"/>
      <c r="L276" s="3"/>
      <c r="M276" s="3"/>
      <c r="N276" s="3"/>
      <c r="O276" s="3"/>
      <c r="P276" s="3"/>
      <c r="Q276" s="3"/>
      <c r="R276" s="3"/>
      <c r="S276" s="3"/>
      <c r="T276" s="3"/>
      <c r="U276" s="3"/>
      <c r="V276" s="3"/>
      <c r="W276" s="3"/>
      <c r="X276" s="3"/>
      <c r="Y276" s="3"/>
      <c r="Z276" s="3"/>
    </row>
    <row r="277" ht="14.25" customHeight="1">
      <c r="A277" s="3"/>
      <c r="B277" s="3"/>
      <c r="C277" s="3"/>
      <c r="D277" s="3"/>
      <c r="E277" s="3"/>
      <c r="F277" s="3"/>
      <c r="G277" s="3"/>
      <c r="H277" s="3"/>
      <c r="I277" s="3"/>
      <c r="J277" s="3"/>
      <c r="K277" s="3"/>
      <c r="L277" s="3"/>
      <c r="M277" s="3"/>
      <c r="N277" s="3"/>
      <c r="O277" s="3"/>
      <c r="P277" s="3"/>
      <c r="Q277" s="3"/>
      <c r="R277" s="3"/>
      <c r="S277" s="3"/>
      <c r="T277" s="3"/>
      <c r="U277" s="3"/>
      <c r="V277" s="3"/>
      <c r="W277" s="3"/>
      <c r="X277" s="3"/>
      <c r="Y277" s="3"/>
      <c r="Z277" s="3"/>
    </row>
    <row r="278" ht="14.25" customHeight="1">
      <c r="A278" s="3"/>
      <c r="B278" s="3"/>
      <c r="C278" s="3"/>
      <c r="D278" s="3"/>
      <c r="E278" s="3"/>
      <c r="F278" s="3"/>
      <c r="G278" s="3"/>
      <c r="H278" s="3"/>
      <c r="I278" s="3"/>
      <c r="J278" s="3"/>
      <c r="K278" s="3"/>
      <c r="L278" s="3"/>
      <c r="M278" s="3"/>
      <c r="N278" s="3"/>
      <c r="O278" s="3"/>
      <c r="P278" s="3"/>
      <c r="Q278" s="3"/>
      <c r="R278" s="3"/>
      <c r="S278" s="3"/>
      <c r="T278" s="3"/>
      <c r="U278" s="3"/>
      <c r="V278" s="3"/>
      <c r="W278" s="3"/>
      <c r="X278" s="3"/>
      <c r="Y278" s="3"/>
      <c r="Z278" s="3"/>
    </row>
    <row r="279" ht="14.25" customHeight="1">
      <c r="A279" s="3"/>
      <c r="B279" s="3"/>
      <c r="C279" s="3"/>
      <c r="D279" s="3"/>
      <c r="E279" s="3"/>
      <c r="F279" s="3"/>
      <c r="G279" s="3"/>
      <c r="H279" s="3"/>
      <c r="I279" s="3"/>
      <c r="J279" s="3"/>
      <c r="K279" s="3"/>
      <c r="L279" s="3"/>
      <c r="M279" s="3"/>
      <c r="N279" s="3"/>
      <c r="O279" s="3"/>
      <c r="P279" s="3"/>
      <c r="Q279" s="3"/>
      <c r="R279" s="3"/>
      <c r="S279" s="3"/>
      <c r="T279" s="3"/>
      <c r="U279" s="3"/>
      <c r="V279" s="3"/>
      <c r="W279" s="3"/>
      <c r="X279" s="3"/>
      <c r="Y279" s="3"/>
      <c r="Z279" s="3"/>
    </row>
    <row r="280" ht="14.25" customHeight="1">
      <c r="A280" s="3"/>
      <c r="B280" s="3"/>
      <c r="C280" s="3"/>
      <c r="D280" s="3"/>
      <c r="E280" s="3"/>
      <c r="F280" s="3"/>
      <c r="G280" s="3"/>
      <c r="H280" s="3"/>
      <c r="I280" s="3"/>
      <c r="J280" s="3"/>
      <c r="K280" s="3"/>
      <c r="L280" s="3"/>
      <c r="M280" s="3"/>
      <c r="N280" s="3"/>
      <c r="O280" s="3"/>
      <c r="P280" s="3"/>
      <c r="Q280" s="3"/>
      <c r="R280" s="3"/>
      <c r="S280" s="3"/>
      <c r="T280" s="3"/>
      <c r="U280" s="3"/>
      <c r="V280" s="3"/>
      <c r="W280" s="3"/>
      <c r="X280" s="3"/>
      <c r="Y280" s="3"/>
      <c r="Z280" s="3"/>
    </row>
    <row r="281" ht="14.25" customHeight="1">
      <c r="A281" s="3"/>
      <c r="B281" s="3"/>
      <c r="C281" s="3"/>
      <c r="D281" s="3"/>
      <c r="E281" s="3"/>
      <c r="F281" s="3"/>
      <c r="G281" s="3"/>
      <c r="H281" s="3"/>
      <c r="I281" s="3"/>
      <c r="J281" s="3"/>
      <c r="K281" s="3"/>
      <c r="L281" s="3"/>
      <c r="M281" s="3"/>
      <c r="N281" s="3"/>
      <c r="O281" s="3"/>
      <c r="P281" s="3"/>
      <c r="Q281" s="3"/>
      <c r="R281" s="3"/>
      <c r="S281" s="3"/>
      <c r="T281" s="3"/>
      <c r="U281" s="3"/>
      <c r="V281" s="3"/>
      <c r="W281" s="3"/>
      <c r="X281" s="3"/>
      <c r="Y281" s="3"/>
      <c r="Z281" s="3"/>
    </row>
    <row r="282" ht="14.25" customHeight="1">
      <c r="A282" s="3"/>
      <c r="B282" s="3"/>
      <c r="C282" s="3"/>
      <c r="D282" s="3"/>
      <c r="E282" s="3"/>
      <c r="F282" s="3"/>
      <c r="G282" s="3"/>
      <c r="H282" s="3"/>
      <c r="I282" s="3"/>
      <c r="J282" s="3"/>
      <c r="K282" s="3"/>
      <c r="L282" s="3"/>
      <c r="M282" s="3"/>
      <c r="N282" s="3"/>
      <c r="O282" s="3"/>
      <c r="P282" s="3"/>
      <c r="Q282" s="3"/>
      <c r="R282" s="3"/>
      <c r="S282" s="3"/>
      <c r="T282" s="3"/>
      <c r="U282" s="3"/>
      <c r="V282" s="3"/>
      <c r="W282" s="3"/>
      <c r="X282" s="3"/>
      <c r="Y282" s="3"/>
      <c r="Z282" s="3"/>
    </row>
    <row r="283" ht="14.25" customHeight="1">
      <c r="A283" s="3"/>
      <c r="B283" s="3"/>
      <c r="C283" s="3"/>
      <c r="D283" s="3"/>
      <c r="E283" s="3"/>
      <c r="F283" s="3"/>
      <c r="G283" s="3"/>
      <c r="H283" s="3"/>
      <c r="I283" s="3"/>
      <c r="J283" s="3"/>
      <c r="K283" s="3"/>
      <c r="L283" s="3"/>
      <c r="M283" s="3"/>
      <c r="N283" s="3"/>
      <c r="O283" s="3"/>
      <c r="P283" s="3"/>
      <c r="Q283" s="3"/>
      <c r="R283" s="3"/>
      <c r="S283" s="3"/>
      <c r="T283" s="3"/>
      <c r="U283" s="3"/>
      <c r="V283" s="3"/>
      <c r="W283" s="3"/>
      <c r="X283" s="3"/>
      <c r="Y283" s="3"/>
      <c r="Z283" s="3"/>
    </row>
    <row r="284" ht="14.25" customHeight="1">
      <c r="A284" s="3"/>
      <c r="B284" s="3"/>
      <c r="C284" s="3"/>
      <c r="D284" s="3"/>
      <c r="E284" s="3"/>
      <c r="F284" s="3"/>
      <c r="G284" s="3"/>
      <c r="H284" s="3"/>
      <c r="I284" s="3"/>
      <c r="J284" s="3"/>
      <c r="K284" s="3"/>
      <c r="L284" s="3"/>
      <c r="M284" s="3"/>
      <c r="N284" s="3"/>
      <c r="O284" s="3"/>
      <c r="P284" s="3"/>
      <c r="Q284" s="3"/>
      <c r="R284" s="3"/>
      <c r="S284" s="3"/>
      <c r="T284" s="3"/>
      <c r="U284" s="3"/>
      <c r="V284" s="3"/>
      <c r="W284" s="3"/>
      <c r="X284" s="3"/>
      <c r="Y284" s="3"/>
      <c r="Z284" s="3"/>
    </row>
    <row r="285" ht="14.25" customHeight="1">
      <c r="A285" s="3"/>
      <c r="B285" s="3"/>
      <c r="C285" s="3"/>
      <c r="D285" s="3"/>
      <c r="E285" s="3"/>
      <c r="F285" s="3"/>
      <c r="G285" s="3"/>
      <c r="H285" s="3"/>
      <c r="I285" s="3"/>
      <c r="J285" s="3"/>
      <c r="K285" s="3"/>
      <c r="L285" s="3"/>
      <c r="M285" s="3"/>
      <c r="N285" s="3"/>
      <c r="O285" s="3"/>
      <c r="P285" s="3"/>
      <c r="Q285" s="3"/>
      <c r="R285" s="3"/>
      <c r="S285" s="3"/>
      <c r="T285" s="3"/>
      <c r="U285" s="3"/>
      <c r="V285" s="3"/>
      <c r="W285" s="3"/>
      <c r="X285" s="3"/>
      <c r="Y285" s="3"/>
      <c r="Z285" s="3"/>
    </row>
    <row r="286" ht="14.25" customHeight="1">
      <c r="A286" s="3"/>
      <c r="B286" s="3"/>
      <c r="C286" s="3"/>
      <c r="D286" s="3"/>
      <c r="E286" s="3"/>
      <c r="F286" s="3"/>
      <c r="G286" s="3"/>
      <c r="H286" s="3"/>
      <c r="I286" s="3"/>
      <c r="J286" s="3"/>
      <c r="K286" s="3"/>
      <c r="L286" s="3"/>
      <c r="M286" s="3"/>
      <c r="N286" s="3"/>
      <c r="O286" s="3"/>
      <c r="P286" s="3"/>
      <c r="Q286" s="3"/>
      <c r="R286" s="3"/>
      <c r="S286" s="3"/>
      <c r="T286" s="3"/>
      <c r="U286" s="3"/>
      <c r="V286" s="3"/>
      <c r="W286" s="3"/>
      <c r="X286" s="3"/>
      <c r="Y286" s="3"/>
      <c r="Z286" s="3"/>
    </row>
    <row r="287" ht="14.25" customHeight="1">
      <c r="A287" s="3"/>
      <c r="B287" s="3"/>
      <c r="C287" s="3"/>
      <c r="D287" s="3"/>
      <c r="E287" s="3"/>
      <c r="F287" s="3"/>
      <c r="G287" s="3"/>
      <c r="H287" s="3"/>
      <c r="I287" s="3"/>
      <c r="J287" s="3"/>
      <c r="K287" s="3"/>
      <c r="L287" s="3"/>
      <c r="M287" s="3"/>
      <c r="N287" s="3"/>
      <c r="O287" s="3"/>
      <c r="P287" s="3"/>
      <c r="Q287" s="3"/>
      <c r="R287" s="3"/>
      <c r="S287" s="3"/>
      <c r="T287" s="3"/>
      <c r="U287" s="3"/>
      <c r="V287" s="3"/>
      <c r="W287" s="3"/>
      <c r="X287" s="3"/>
      <c r="Y287" s="3"/>
      <c r="Z287" s="3"/>
    </row>
    <row r="288" ht="14.25" customHeight="1">
      <c r="A288" s="3"/>
      <c r="B288" s="3"/>
      <c r="C288" s="3"/>
      <c r="D288" s="3"/>
      <c r="E288" s="3"/>
      <c r="F288" s="3"/>
      <c r="G288" s="3"/>
      <c r="H288" s="3"/>
      <c r="I288" s="3"/>
      <c r="J288" s="3"/>
      <c r="K288" s="3"/>
      <c r="L288" s="3"/>
      <c r="M288" s="3"/>
      <c r="N288" s="3"/>
      <c r="O288" s="3"/>
      <c r="P288" s="3"/>
      <c r="Q288" s="3"/>
      <c r="R288" s="3"/>
      <c r="S288" s="3"/>
      <c r="T288" s="3"/>
      <c r="U288" s="3"/>
      <c r="V288" s="3"/>
      <c r="W288" s="3"/>
      <c r="X288" s="3"/>
      <c r="Y288" s="3"/>
      <c r="Z288" s="3"/>
    </row>
    <row r="289" ht="14.25" customHeight="1">
      <c r="A289" s="3"/>
      <c r="B289" s="3"/>
      <c r="C289" s="3"/>
      <c r="D289" s="3"/>
      <c r="E289" s="3"/>
      <c r="F289" s="3"/>
      <c r="G289" s="3"/>
      <c r="H289" s="3"/>
      <c r="I289" s="3"/>
      <c r="J289" s="3"/>
      <c r="K289" s="3"/>
      <c r="L289" s="3"/>
      <c r="M289" s="3"/>
      <c r="N289" s="3"/>
      <c r="O289" s="3"/>
      <c r="P289" s="3"/>
      <c r="Q289" s="3"/>
      <c r="R289" s="3"/>
      <c r="S289" s="3"/>
      <c r="T289" s="3"/>
      <c r="U289" s="3"/>
      <c r="V289" s="3"/>
      <c r="W289" s="3"/>
      <c r="X289" s="3"/>
      <c r="Y289" s="3"/>
      <c r="Z289" s="3"/>
    </row>
    <row r="290" ht="14.25" customHeight="1">
      <c r="A290" s="3"/>
      <c r="B290" s="3"/>
      <c r="C290" s="3"/>
      <c r="D290" s="3"/>
      <c r="E290" s="3"/>
      <c r="F290" s="3"/>
      <c r="G290" s="3"/>
      <c r="H290" s="3"/>
      <c r="I290" s="3"/>
      <c r="J290" s="3"/>
      <c r="K290" s="3"/>
      <c r="L290" s="3"/>
      <c r="M290" s="3"/>
      <c r="N290" s="3"/>
      <c r="O290" s="3"/>
      <c r="P290" s="3"/>
      <c r="Q290" s="3"/>
      <c r="R290" s="3"/>
      <c r="S290" s="3"/>
      <c r="T290" s="3"/>
      <c r="U290" s="3"/>
      <c r="V290" s="3"/>
      <c r="W290" s="3"/>
      <c r="X290" s="3"/>
      <c r="Y290" s="3"/>
      <c r="Z290" s="3"/>
    </row>
    <row r="291" ht="14.25" customHeight="1">
      <c r="A291" s="3"/>
      <c r="B291" s="3"/>
      <c r="C291" s="3"/>
      <c r="D291" s="3"/>
      <c r="E291" s="3"/>
      <c r="F291" s="3"/>
      <c r="G291" s="3"/>
      <c r="H291" s="3"/>
      <c r="I291" s="3"/>
      <c r="J291" s="3"/>
      <c r="K291" s="3"/>
      <c r="L291" s="3"/>
      <c r="M291" s="3"/>
      <c r="N291" s="3"/>
      <c r="O291" s="3"/>
      <c r="P291" s="3"/>
      <c r="Q291" s="3"/>
      <c r="R291" s="3"/>
      <c r="S291" s="3"/>
      <c r="T291" s="3"/>
      <c r="U291" s="3"/>
      <c r="V291" s="3"/>
      <c r="W291" s="3"/>
      <c r="X291" s="3"/>
      <c r="Y291" s="3"/>
      <c r="Z291" s="3"/>
    </row>
    <row r="292" ht="14.25" customHeight="1">
      <c r="A292" s="3"/>
      <c r="B292" s="3"/>
      <c r="C292" s="3"/>
      <c r="D292" s="3"/>
      <c r="E292" s="3"/>
      <c r="F292" s="3"/>
      <c r="G292" s="3"/>
      <c r="H292" s="3"/>
      <c r="I292" s="3"/>
      <c r="J292" s="3"/>
      <c r="K292" s="3"/>
      <c r="L292" s="3"/>
      <c r="M292" s="3"/>
      <c r="N292" s="3"/>
      <c r="O292" s="3"/>
      <c r="P292" s="3"/>
      <c r="Q292" s="3"/>
      <c r="R292" s="3"/>
      <c r="S292" s="3"/>
      <c r="T292" s="3"/>
      <c r="U292" s="3"/>
      <c r="V292" s="3"/>
      <c r="W292" s="3"/>
      <c r="X292" s="3"/>
      <c r="Y292" s="3"/>
      <c r="Z292" s="3"/>
    </row>
    <row r="293" ht="14.25" customHeight="1">
      <c r="A293" s="3"/>
      <c r="B293" s="3"/>
      <c r="C293" s="3"/>
      <c r="D293" s="3"/>
      <c r="E293" s="3"/>
      <c r="F293" s="3"/>
      <c r="G293" s="3"/>
      <c r="H293" s="3"/>
      <c r="I293" s="3"/>
      <c r="J293" s="3"/>
      <c r="K293" s="3"/>
      <c r="L293" s="3"/>
      <c r="M293" s="3"/>
      <c r="N293" s="3"/>
      <c r="O293" s="3"/>
      <c r="P293" s="3"/>
      <c r="Q293" s="3"/>
      <c r="R293" s="3"/>
      <c r="S293" s="3"/>
      <c r="T293" s="3"/>
      <c r="U293" s="3"/>
      <c r="V293" s="3"/>
      <c r="W293" s="3"/>
      <c r="X293" s="3"/>
      <c r="Y293" s="3"/>
      <c r="Z293" s="3"/>
    </row>
    <row r="294" ht="14.25" customHeight="1">
      <c r="A294" s="3"/>
      <c r="B294" s="3"/>
      <c r="C294" s="3"/>
      <c r="D294" s="3"/>
      <c r="E294" s="3"/>
      <c r="F294" s="3"/>
      <c r="G294" s="3"/>
      <c r="H294" s="3"/>
      <c r="I294" s="3"/>
      <c r="J294" s="3"/>
      <c r="K294" s="3"/>
      <c r="L294" s="3"/>
      <c r="M294" s="3"/>
      <c r="N294" s="3"/>
      <c r="O294" s="3"/>
      <c r="P294" s="3"/>
      <c r="Q294" s="3"/>
      <c r="R294" s="3"/>
      <c r="S294" s="3"/>
      <c r="T294" s="3"/>
      <c r="U294" s="3"/>
      <c r="V294" s="3"/>
      <c r="W294" s="3"/>
      <c r="X294" s="3"/>
      <c r="Y294" s="3"/>
      <c r="Z294" s="3"/>
    </row>
    <row r="295" ht="14.25" customHeight="1">
      <c r="A295" s="3"/>
      <c r="B295" s="3"/>
      <c r="C295" s="3"/>
      <c r="D295" s="3"/>
      <c r="E295" s="3"/>
      <c r="F295" s="3"/>
      <c r="G295" s="3"/>
      <c r="H295" s="3"/>
      <c r="I295" s="3"/>
      <c r="J295" s="3"/>
      <c r="K295" s="3"/>
      <c r="L295" s="3"/>
      <c r="M295" s="3"/>
      <c r="N295" s="3"/>
      <c r="O295" s="3"/>
      <c r="P295" s="3"/>
      <c r="Q295" s="3"/>
      <c r="R295" s="3"/>
      <c r="S295" s="3"/>
      <c r="T295" s="3"/>
      <c r="U295" s="3"/>
      <c r="V295" s="3"/>
      <c r="W295" s="3"/>
      <c r="X295" s="3"/>
      <c r="Y295" s="3"/>
      <c r="Z295" s="3"/>
    </row>
    <row r="296" ht="14.25" customHeight="1">
      <c r="A296" s="3"/>
      <c r="B296" s="3"/>
      <c r="C296" s="3"/>
      <c r="D296" s="3"/>
      <c r="E296" s="3"/>
      <c r="F296" s="3"/>
      <c r="G296" s="3"/>
      <c r="H296" s="3"/>
      <c r="I296" s="3"/>
      <c r="J296" s="3"/>
      <c r="K296" s="3"/>
      <c r="L296" s="3"/>
      <c r="M296" s="3"/>
      <c r="N296" s="3"/>
      <c r="O296" s="3"/>
      <c r="P296" s="3"/>
      <c r="Q296" s="3"/>
      <c r="R296" s="3"/>
      <c r="S296" s="3"/>
      <c r="T296" s="3"/>
      <c r="U296" s="3"/>
      <c r="V296" s="3"/>
      <c r="W296" s="3"/>
      <c r="X296" s="3"/>
      <c r="Y296" s="3"/>
      <c r="Z296" s="3"/>
    </row>
    <row r="297" ht="14.25" customHeight="1">
      <c r="A297" s="3"/>
      <c r="B297" s="3"/>
      <c r="C297" s="3"/>
      <c r="D297" s="3"/>
      <c r="E297" s="3"/>
      <c r="F297" s="3"/>
      <c r="G297" s="3"/>
      <c r="H297" s="3"/>
      <c r="I297" s="3"/>
      <c r="J297" s="3"/>
      <c r="K297" s="3"/>
      <c r="L297" s="3"/>
      <c r="M297" s="3"/>
      <c r="N297" s="3"/>
      <c r="O297" s="3"/>
      <c r="P297" s="3"/>
      <c r="Q297" s="3"/>
      <c r="R297" s="3"/>
      <c r="S297" s="3"/>
      <c r="T297" s="3"/>
      <c r="U297" s="3"/>
      <c r="V297" s="3"/>
      <c r="W297" s="3"/>
      <c r="X297" s="3"/>
      <c r="Y297" s="3"/>
      <c r="Z297" s="3"/>
    </row>
    <row r="298" ht="14.25" customHeight="1">
      <c r="A298" s="3"/>
      <c r="B298" s="3"/>
      <c r="C298" s="3"/>
      <c r="D298" s="3"/>
      <c r="E298" s="3"/>
      <c r="F298" s="3"/>
      <c r="G298" s="3"/>
      <c r="H298" s="3"/>
      <c r="I298" s="3"/>
      <c r="J298" s="3"/>
      <c r="K298" s="3"/>
      <c r="L298" s="3"/>
      <c r="M298" s="3"/>
      <c r="N298" s="3"/>
      <c r="O298" s="3"/>
      <c r="P298" s="3"/>
      <c r="Q298" s="3"/>
      <c r="R298" s="3"/>
      <c r="S298" s="3"/>
      <c r="T298" s="3"/>
      <c r="U298" s="3"/>
      <c r="V298" s="3"/>
      <c r="W298" s="3"/>
      <c r="X298" s="3"/>
      <c r="Y298" s="3"/>
      <c r="Z298" s="3"/>
    </row>
    <row r="299" ht="14.25" customHeight="1">
      <c r="A299" s="3"/>
      <c r="B299" s="3"/>
      <c r="C299" s="3"/>
      <c r="D299" s="3"/>
      <c r="E299" s="3"/>
      <c r="F299" s="3"/>
      <c r="G299" s="3"/>
      <c r="H299" s="3"/>
      <c r="I299" s="3"/>
      <c r="J299" s="3"/>
      <c r="K299" s="3"/>
      <c r="L299" s="3"/>
      <c r="M299" s="3"/>
      <c r="N299" s="3"/>
      <c r="O299" s="3"/>
      <c r="P299" s="3"/>
      <c r="Q299" s="3"/>
      <c r="R299" s="3"/>
      <c r="S299" s="3"/>
      <c r="T299" s="3"/>
      <c r="U299" s="3"/>
      <c r="V299" s="3"/>
      <c r="W299" s="3"/>
      <c r="X299" s="3"/>
      <c r="Y299" s="3"/>
      <c r="Z299" s="3"/>
    </row>
    <row r="300" ht="14.25" customHeight="1">
      <c r="A300" s="3"/>
      <c r="B300" s="3"/>
      <c r="C300" s="3"/>
      <c r="D300" s="3"/>
      <c r="E300" s="3"/>
      <c r="F300" s="3"/>
      <c r="G300" s="3"/>
      <c r="H300" s="3"/>
      <c r="I300" s="3"/>
      <c r="J300" s="3"/>
      <c r="K300" s="3"/>
      <c r="L300" s="3"/>
      <c r="M300" s="3"/>
      <c r="N300" s="3"/>
      <c r="O300" s="3"/>
      <c r="P300" s="3"/>
      <c r="Q300" s="3"/>
      <c r="R300" s="3"/>
      <c r="S300" s="3"/>
      <c r="T300" s="3"/>
      <c r="U300" s="3"/>
      <c r="V300" s="3"/>
      <c r="W300" s="3"/>
      <c r="X300" s="3"/>
      <c r="Y300" s="3"/>
      <c r="Z300" s="3"/>
    </row>
    <row r="301" ht="14.25" customHeight="1">
      <c r="A301" s="3"/>
      <c r="B301" s="3"/>
      <c r="C301" s="3"/>
      <c r="D301" s="3"/>
      <c r="E301" s="3"/>
      <c r="F301" s="3"/>
      <c r="G301" s="3"/>
      <c r="H301" s="3"/>
      <c r="I301" s="3"/>
      <c r="J301" s="3"/>
      <c r="K301" s="3"/>
      <c r="L301" s="3"/>
      <c r="M301" s="3"/>
      <c r="N301" s="3"/>
      <c r="O301" s="3"/>
      <c r="P301" s="3"/>
      <c r="Q301" s="3"/>
      <c r="R301" s="3"/>
      <c r="S301" s="3"/>
      <c r="T301" s="3"/>
      <c r="U301" s="3"/>
      <c r="V301" s="3"/>
      <c r="W301" s="3"/>
      <c r="X301" s="3"/>
      <c r="Y301" s="3"/>
      <c r="Z301" s="3"/>
    </row>
    <row r="302" ht="14.25" customHeight="1">
      <c r="A302" s="3"/>
      <c r="B302" s="3"/>
      <c r="C302" s="3"/>
      <c r="D302" s="3"/>
      <c r="E302" s="3"/>
      <c r="F302" s="3"/>
      <c r="G302" s="3"/>
      <c r="H302" s="3"/>
      <c r="I302" s="3"/>
      <c r="J302" s="3"/>
      <c r="K302" s="3"/>
      <c r="L302" s="3"/>
      <c r="M302" s="3"/>
      <c r="N302" s="3"/>
      <c r="O302" s="3"/>
      <c r="P302" s="3"/>
      <c r="Q302" s="3"/>
      <c r="R302" s="3"/>
      <c r="S302" s="3"/>
      <c r="T302" s="3"/>
      <c r="U302" s="3"/>
      <c r="V302" s="3"/>
      <c r="W302" s="3"/>
      <c r="X302" s="3"/>
      <c r="Y302" s="3"/>
      <c r="Z302" s="3"/>
    </row>
    <row r="303" ht="14.25" customHeight="1">
      <c r="A303" s="3"/>
      <c r="B303" s="3"/>
      <c r="C303" s="3"/>
      <c r="D303" s="3"/>
      <c r="E303" s="3"/>
      <c r="F303" s="3"/>
      <c r="G303" s="3"/>
      <c r="H303" s="3"/>
      <c r="I303" s="3"/>
      <c r="J303" s="3"/>
      <c r="K303" s="3"/>
      <c r="L303" s="3"/>
      <c r="M303" s="3"/>
      <c r="N303" s="3"/>
      <c r="O303" s="3"/>
      <c r="P303" s="3"/>
      <c r="Q303" s="3"/>
      <c r="R303" s="3"/>
      <c r="S303" s="3"/>
      <c r="T303" s="3"/>
      <c r="U303" s="3"/>
      <c r="V303" s="3"/>
      <c r="W303" s="3"/>
      <c r="X303" s="3"/>
      <c r="Y303" s="3"/>
      <c r="Z303" s="3"/>
    </row>
    <row r="304" ht="14.25" customHeight="1">
      <c r="A304" s="3"/>
      <c r="B304" s="3"/>
      <c r="C304" s="3"/>
      <c r="D304" s="3"/>
      <c r="E304" s="3"/>
      <c r="F304" s="3"/>
      <c r="G304" s="3"/>
      <c r="H304" s="3"/>
      <c r="I304" s="3"/>
      <c r="J304" s="3"/>
      <c r="K304" s="3"/>
      <c r="L304" s="3"/>
      <c r="M304" s="3"/>
      <c r="N304" s="3"/>
      <c r="O304" s="3"/>
      <c r="P304" s="3"/>
      <c r="Q304" s="3"/>
      <c r="R304" s="3"/>
      <c r="S304" s="3"/>
      <c r="T304" s="3"/>
      <c r="U304" s="3"/>
      <c r="V304" s="3"/>
      <c r="W304" s="3"/>
      <c r="X304" s="3"/>
      <c r="Y304" s="3"/>
      <c r="Z304" s="3"/>
    </row>
    <row r="305" ht="14.25" customHeight="1">
      <c r="A305" s="3"/>
      <c r="B305" s="3"/>
      <c r="C305" s="3"/>
      <c r="D305" s="3"/>
      <c r="E305" s="3"/>
      <c r="F305" s="3"/>
      <c r="G305" s="3"/>
      <c r="H305" s="3"/>
      <c r="I305" s="3"/>
      <c r="J305" s="3"/>
      <c r="K305" s="3"/>
      <c r="L305" s="3"/>
      <c r="M305" s="3"/>
      <c r="N305" s="3"/>
      <c r="O305" s="3"/>
      <c r="P305" s="3"/>
      <c r="Q305" s="3"/>
      <c r="R305" s="3"/>
      <c r="S305" s="3"/>
      <c r="T305" s="3"/>
      <c r="U305" s="3"/>
      <c r="V305" s="3"/>
      <c r="W305" s="3"/>
      <c r="X305" s="3"/>
      <c r="Y305" s="3"/>
      <c r="Z305" s="3"/>
    </row>
    <row r="306" ht="14.25" customHeight="1">
      <c r="A306" s="3"/>
      <c r="B306" s="3"/>
      <c r="C306" s="3"/>
      <c r="D306" s="3"/>
      <c r="E306" s="3"/>
      <c r="F306" s="3"/>
      <c r="G306" s="3"/>
      <c r="H306" s="3"/>
      <c r="I306" s="3"/>
      <c r="J306" s="3"/>
      <c r="K306" s="3"/>
      <c r="L306" s="3"/>
      <c r="M306" s="3"/>
      <c r="N306" s="3"/>
      <c r="O306" s="3"/>
      <c r="P306" s="3"/>
      <c r="Q306" s="3"/>
      <c r="R306" s="3"/>
      <c r="S306" s="3"/>
      <c r="T306" s="3"/>
      <c r="U306" s="3"/>
      <c r="V306" s="3"/>
      <c r="W306" s="3"/>
      <c r="X306" s="3"/>
      <c r="Y306" s="3"/>
      <c r="Z306" s="3"/>
    </row>
    <row r="307" ht="14.25" customHeight="1">
      <c r="A307" s="3"/>
      <c r="B307" s="3"/>
      <c r="C307" s="3"/>
      <c r="D307" s="3"/>
      <c r="E307" s="3"/>
      <c r="F307" s="3"/>
      <c r="G307" s="3"/>
      <c r="H307" s="3"/>
      <c r="I307" s="3"/>
      <c r="J307" s="3"/>
      <c r="K307" s="3"/>
      <c r="L307" s="3"/>
      <c r="M307" s="3"/>
      <c r="N307" s="3"/>
      <c r="O307" s="3"/>
      <c r="P307" s="3"/>
      <c r="Q307" s="3"/>
      <c r="R307" s="3"/>
      <c r="S307" s="3"/>
      <c r="T307" s="3"/>
      <c r="U307" s="3"/>
      <c r="V307" s="3"/>
      <c r="W307" s="3"/>
      <c r="X307" s="3"/>
      <c r="Y307" s="3"/>
      <c r="Z307" s="3"/>
    </row>
    <row r="308" ht="14.25" customHeight="1">
      <c r="A308" s="3"/>
      <c r="B308" s="3"/>
      <c r="C308" s="3"/>
      <c r="D308" s="3"/>
      <c r="E308" s="3"/>
      <c r="F308" s="3"/>
      <c r="G308" s="3"/>
      <c r="H308" s="3"/>
      <c r="I308" s="3"/>
      <c r="J308" s="3"/>
      <c r="K308" s="3"/>
      <c r="L308" s="3"/>
      <c r="M308" s="3"/>
      <c r="N308" s="3"/>
      <c r="O308" s="3"/>
      <c r="P308" s="3"/>
      <c r="Q308" s="3"/>
      <c r="R308" s="3"/>
      <c r="S308" s="3"/>
      <c r="T308" s="3"/>
      <c r="U308" s="3"/>
      <c r="V308" s="3"/>
      <c r="W308" s="3"/>
      <c r="X308" s="3"/>
      <c r="Y308" s="3"/>
      <c r="Z308" s="3"/>
    </row>
    <row r="309" ht="14.25" customHeight="1">
      <c r="A309" s="3"/>
      <c r="B309" s="3"/>
      <c r="C309" s="3"/>
      <c r="D309" s="3"/>
      <c r="E309" s="3"/>
      <c r="F309" s="3"/>
      <c r="G309" s="3"/>
      <c r="H309" s="3"/>
      <c r="I309" s="3"/>
      <c r="J309" s="3"/>
      <c r="K309" s="3"/>
      <c r="L309" s="3"/>
      <c r="M309" s="3"/>
      <c r="N309" s="3"/>
      <c r="O309" s="3"/>
      <c r="P309" s="3"/>
      <c r="Q309" s="3"/>
      <c r="R309" s="3"/>
      <c r="S309" s="3"/>
      <c r="T309" s="3"/>
      <c r="U309" s="3"/>
      <c r="V309" s="3"/>
      <c r="W309" s="3"/>
      <c r="X309" s="3"/>
      <c r="Y309" s="3"/>
      <c r="Z309" s="3"/>
    </row>
    <row r="310" ht="14.25" customHeight="1">
      <c r="A310" s="3"/>
      <c r="B310" s="3"/>
      <c r="C310" s="3"/>
      <c r="D310" s="3"/>
      <c r="E310" s="3"/>
      <c r="F310" s="3"/>
      <c r="G310" s="3"/>
      <c r="H310" s="3"/>
      <c r="I310" s="3"/>
      <c r="J310" s="3"/>
      <c r="K310" s="3"/>
      <c r="L310" s="3"/>
      <c r="M310" s="3"/>
      <c r="N310" s="3"/>
      <c r="O310" s="3"/>
      <c r="P310" s="3"/>
      <c r="Q310" s="3"/>
      <c r="R310" s="3"/>
      <c r="S310" s="3"/>
      <c r="T310" s="3"/>
      <c r="U310" s="3"/>
      <c r="V310" s="3"/>
      <c r="W310" s="3"/>
      <c r="X310" s="3"/>
      <c r="Y310" s="3"/>
      <c r="Z310" s="3"/>
    </row>
    <row r="311" ht="14.25" customHeight="1">
      <c r="A311" s="3"/>
      <c r="B311" s="3"/>
      <c r="C311" s="3"/>
      <c r="D311" s="3"/>
      <c r="E311" s="3"/>
      <c r="F311" s="3"/>
      <c r="G311" s="3"/>
      <c r="H311" s="3"/>
      <c r="I311" s="3"/>
      <c r="J311" s="3"/>
      <c r="K311" s="3"/>
      <c r="L311" s="3"/>
      <c r="M311" s="3"/>
      <c r="N311" s="3"/>
      <c r="O311" s="3"/>
      <c r="P311" s="3"/>
      <c r="Q311" s="3"/>
      <c r="R311" s="3"/>
      <c r="S311" s="3"/>
      <c r="T311" s="3"/>
      <c r="U311" s="3"/>
      <c r="V311" s="3"/>
      <c r="W311" s="3"/>
      <c r="X311" s="3"/>
      <c r="Y311" s="3"/>
      <c r="Z311" s="3"/>
    </row>
    <row r="312" ht="14.25" customHeight="1">
      <c r="A312" s="3"/>
      <c r="B312" s="3"/>
      <c r="C312" s="3"/>
      <c r="D312" s="3"/>
      <c r="E312" s="3"/>
      <c r="F312" s="3"/>
      <c r="G312" s="3"/>
      <c r="H312" s="3"/>
      <c r="I312" s="3"/>
      <c r="J312" s="3"/>
      <c r="K312" s="3"/>
      <c r="L312" s="3"/>
      <c r="M312" s="3"/>
      <c r="N312" s="3"/>
      <c r="O312" s="3"/>
      <c r="P312" s="3"/>
      <c r="Q312" s="3"/>
      <c r="R312" s="3"/>
      <c r="S312" s="3"/>
      <c r="T312" s="3"/>
      <c r="U312" s="3"/>
      <c r="V312" s="3"/>
      <c r="W312" s="3"/>
      <c r="X312" s="3"/>
      <c r="Y312" s="3"/>
      <c r="Z312" s="3"/>
    </row>
    <row r="313" ht="14.25" customHeight="1">
      <c r="A313" s="3"/>
      <c r="B313" s="3"/>
      <c r="C313" s="3"/>
      <c r="D313" s="3"/>
      <c r="E313" s="3"/>
      <c r="F313" s="3"/>
      <c r="G313" s="3"/>
      <c r="H313" s="3"/>
      <c r="I313" s="3"/>
      <c r="J313" s="3"/>
      <c r="K313" s="3"/>
      <c r="L313" s="3"/>
      <c r="M313" s="3"/>
      <c r="N313" s="3"/>
      <c r="O313" s="3"/>
      <c r="P313" s="3"/>
      <c r="Q313" s="3"/>
      <c r="R313" s="3"/>
      <c r="S313" s="3"/>
      <c r="T313" s="3"/>
      <c r="U313" s="3"/>
      <c r="V313" s="3"/>
      <c r="W313" s="3"/>
      <c r="X313" s="3"/>
      <c r="Y313" s="3"/>
      <c r="Z313" s="3"/>
    </row>
    <row r="314" ht="14.25" customHeight="1">
      <c r="A314" s="3"/>
      <c r="B314" s="3"/>
      <c r="C314" s="3"/>
      <c r="D314" s="3"/>
      <c r="E314" s="3"/>
      <c r="F314" s="3"/>
      <c r="G314" s="3"/>
      <c r="H314" s="3"/>
      <c r="I314" s="3"/>
      <c r="J314" s="3"/>
      <c r="K314" s="3"/>
      <c r="L314" s="3"/>
      <c r="M314" s="3"/>
      <c r="N314" s="3"/>
      <c r="O314" s="3"/>
      <c r="P314" s="3"/>
      <c r="Q314" s="3"/>
      <c r="R314" s="3"/>
      <c r="S314" s="3"/>
      <c r="T314" s="3"/>
      <c r="U314" s="3"/>
      <c r="V314" s="3"/>
      <c r="W314" s="3"/>
      <c r="X314" s="3"/>
      <c r="Y314" s="3"/>
      <c r="Z314" s="3"/>
    </row>
    <row r="315" ht="14.25" customHeight="1">
      <c r="A315" s="3"/>
      <c r="B315" s="3"/>
      <c r="C315" s="3"/>
      <c r="D315" s="3"/>
      <c r="E315" s="3"/>
      <c r="F315" s="3"/>
      <c r="G315" s="3"/>
      <c r="H315" s="3"/>
      <c r="I315" s="3"/>
      <c r="J315" s="3"/>
      <c r="K315" s="3"/>
      <c r="L315" s="3"/>
      <c r="M315" s="3"/>
      <c r="N315" s="3"/>
      <c r="O315" s="3"/>
      <c r="P315" s="3"/>
      <c r="Q315" s="3"/>
      <c r="R315" s="3"/>
      <c r="S315" s="3"/>
      <c r="T315" s="3"/>
      <c r="U315" s="3"/>
      <c r="V315" s="3"/>
      <c r="W315" s="3"/>
      <c r="X315" s="3"/>
      <c r="Y315" s="3"/>
      <c r="Z315" s="3"/>
    </row>
    <row r="316" ht="14.25" customHeight="1">
      <c r="A316" s="3"/>
      <c r="B316" s="3"/>
      <c r="C316" s="3"/>
      <c r="D316" s="3"/>
      <c r="E316" s="3"/>
      <c r="F316" s="3"/>
      <c r="G316" s="3"/>
      <c r="H316" s="3"/>
      <c r="I316" s="3"/>
      <c r="J316" s="3"/>
      <c r="K316" s="3"/>
      <c r="L316" s="3"/>
      <c r="M316" s="3"/>
      <c r="N316" s="3"/>
      <c r="O316" s="3"/>
      <c r="P316" s="3"/>
      <c r="Q316" s="3"/>
      <c r="R316" s="3"/>
      <c r="S316" s="3"/>
      <c r="T316" s="3"/>
      <c r="U316" s="3"/>
      <c r="V316" s="3"/>
      <c r="W316" s="3"/>
      <c r="X316" s="3"/>
      <c r="Y316" s="3"/>
      <c r="Z316" s="3"/>
    </row>
    <row r="317" ht="14.25" customHeight="1">
      <c r="A317" s="3"/>
      <c r="B317" s="3"/>
      <c r="C317" s="3"/>
      <c r="D317" s="3"/>
      <c r="E317" s="3"/>
      <c r="F317" s="3"/>
      <c r="G317" s="3"/>
      <c r="H317" s="3"/>
      <c r="I317" s="3"/>
      <c r="J317" s="3"/>
      <c r="K317" s="3"/>
      <c r="L317" s="3"/>
      <c r="M317" s="3"/>
      <c r="N317" s="3"/>
      <c r="O317" s="3"/>
      <c r="P317" s="3"/>
      <c r="Q317" s="3"/>
      <c r="R317" s="3"/>
      <c r="S317" s="3"/>
      <c r="T317" s="3"/>
      <c r="U317" s="3"/>
      <c r="V317" s="3"/>
      <c r="W317" s="3"/>
      <c r="X317" s="3"/>
      <c r="Y317" s="3"/>
      <c r="Z317" s="3"/>
    </row>
    <row r="318" ht="14.25" customHeight="1">
      <c r="A318" s="3"/>
      <c r="B318" s="3"/>
      <c r="C318" s="3"/>
      <c r="D318" s="3"/>
      <c r="E318" s="3"/>
      <c r="F318" s="3"/>
      <c r="G318" s="3"/>
      <c r="H318" s="3"/>
      <c r="I318" s="3"/>
      <c r="J318" s="3"/>
      <c r="K318" s="3"/>
      <c r="L318" s="3"/>
      <c r="M318" s="3"/>
      <c r="N318" s="3"/>
      <c r="O318" s="3"/>
      <c r="P318" s="3"/>
      <c r="Q318" s="3"/>
      <c r="R318" s="3"/>
      <c r="S318" s="3"/>
      <c r="T318" s="3"/>
      <c r="U318" s="3"/>
      <c r="V318" s="3"/>
      <c r="W318" s="3"/>
      <c r="X318" s="3"/>
      <c r="Y318" s="3"/>
      <c r="Z318" s="3"/>
    </row>
    <row r="319" ht="14.25" customHeight="1">
      <c r="A319" s="3"/>
      <c r="B319" s="3"/>
      <c r="C319" s="3"/>
      <c r="D319" s="3"/>
      <c r="E319" s="3"/>
      <c r="F319" s="3"/>
      <c r="G319" s="3"/>
      <c r="H319" s="3"/>
      <c r="I319" s="3"/>
      <c r="J319" s="3"/>
      <c r="K319" s="3"/>
      <c r="L319" s="3"/>
      <c r="M319" s="3"/>
      <c r="N319" s="3"/>
      <c r="O319" s="3"/>
      <c r="P319" s="3"/>
      <c r="Q319" s="3"/>
      <c r="R319" s="3"/>
      <c r="S319" s="3"/>
      <c r="T319" s="3"/>
      <c r="U319" s="3"/>
      <c r="V319" s="3"/>
      <c r="W319" s="3"/>
      <c r="X319" s="3"/>
      <c r="Y319" s="3"/>
      <c r="Z319" s="3"/>
    </row>
    <row r="320" ht="14.25" customHeight="1">
      <c r="A320" s="3"/>
      <c r="B320" s="3"/>
      <c r="C320" s="3"/>
      <c r="D320" s="3"/>
      <c r="E320" s="3"/>
      <c r="F320" s="3"/>
      <c r="G320" s="3"/>
      <c r="H320" s="3"/>
      <c r="I320" s="3"/>
      <c r="J320" s="3"/>
      <c r="K320" s="3"/>
      <c r="L320" s="3"/>
      <c r="M320" s="3"/>
      <c r="N320" s="3"/>
      <c r="O320" s="3"/>
      <c r="P320" s="3"/>
      <c r="Q320" s="3"/>
      <c r="R320" s="3"/>
      <c r="S320" s="3"/>
      <c r="T320" s="3"/>
      <c r="U320" s="3"/>
      <c r="V320" s="3"/>
      <c r="W320" s="3"/>
      <c r="X320" s="3"/>
      <c r="Y320" s="3"/>
      <c r="Z320" s="3"/>
    </row>
    <row r="321" ht="14.25" customHeight="1">
      <c r="A321" s="3"/>
      <c r="B321" s="3"/>
      <c r="C321" s="3"/>
      <c r="D321" s="3"/>
      <c r="E321" s="3"/>
      <c r="F321" s="3"/>
      <c r="G321" s="3"/>
      <c r="H321" s="3"/>
      <c r="I321" s="3"/>
      <c r="J321" s="3"/>
      <c r="K321" s="3"/>
      <c r="L321" s="3"/>
      <c r="M321" s="3"/>
      <c r="N321" s="3"/>
      <c r="O321" s="3"/>
      <c r="P321" s="3"/>
      <c r="Q321" s="3"/>
      <c r="R321" s="3"/>
      <c r="S321" s="3"/>
      <c r="T321" s="3"/>
      <c r="U321" s="3"/>
      <c r="V321" s="3"/>
      <c r="W321" s="3"/>
      <c r="X321" s="3"/>
      <c r="Y321" s="3"/>
      <c r="Z321" s="3"/>
    </row>
    <row r="322" ht="14.25" customHeight="1">
      <c r="A322" s="3"/>
      <c r="B322" s="3"/>
      <c r="C322" s="3"/>
      <c r="D322" s="3"/>
      <c r="E322" s="3"/>
      <c r="F322" s="3"/>
      <c r="G322" s="3"/>
      <c r="H322" s="3"/>
      <c r="I322" s="3"/>
      <c r="J322" s="3"/>
      <c r="K322" s="3"/>
      <c r="L322" s="3"/>
      <c r="M322" s="3"/>
      <c r="N322" s="3"/>
      <c r="O322" s="3"/>
      <c r="P322" s="3"/>
      <c r="Q322" s="3"/>
      <c r="R322" s="3"/>
      <c r="S322" s="3"/>
      <c r="T322" s="3"/>
      <c r="U322" s="3"/>
      <c r="V322" s="3"/>
      <c r="W322" s="3"/>
      <c r="X322" s="3"/>
      <c r="Y322" s="3"/>
      <c r="Z322" s="3"/>
    </row>
    <row r="323" ht="14.25" customHeight="1">
      <c r="A323" s="3"/>
      <c r="B323" s="3"/>
      <c r="C323" s="3"/>
      <c r="D323" s="3"/>
      <c r="E323" s="3"/>
      <c r="F323" s="3"/>
      <c r="G323" s="3"/>
      <c r="H323" s="3"/>
      <c r="I323" s="3"/>
      <c r="J323" s="3"/>
      <c r="K323" s="3"/>
      <c r="L323" s="3"/>
      <c r="M323" s="3"/>
      <c r="N323" s="3"/>
      <c r="O323" s="3"/>
      <c r="P323" s="3"/>
      <c r="Q323" s="3"/>
      <c r="R323" s="3"/>
      <c r="S323" s="3"/>
      <c r="T323" s="3"/>
      <c r="U323" s="3"/>
      <c r="V323" s="3"/>
      <c r="W323" s="3"/>
      <c r="X323" s="3"/>
      <c r="Y323" s="3"/>
      <c r="Z323" s="3"/>
    </row>
    <row r="324" ht="14.25" customHeight="1">
      <c r="A324" s="3"/>
      <c r="B324" s="3"/>
      <c r="C324" s="3"/>
      <c r="D324" s="3"/>
      <c r="E324" s="3"/>
      <c r="F324" s="3"/>
      <c r="G324" s="3"/>
      <c r="H324" s="3"/>
      <c r="I324" s="3"/>
      <c r="J324" s="3"/>
      <c r="K324" s="3"/>
      <c r="L324" s="3"/>
      <c r="M324" s="3"/>
      <c r="N324" s="3"/>
      <c r="O324" s="3"/>
      <c r="P324" s="3"/>
      <c r="Q324" s="3"/>
      <c r="R324" s="3"/>
      <c r="S324" s="3"/>
      <c r="T324" s="3"/>
      <c r="U324" s="3"/>
      <c r="V324" s="3"/>
      <c r="W324" s="3"/>
      <c r="X324" s="3"/>
      <c r="Y324" s="3"/>
      <c r="Z324" s="3"/>
    </row>
    <row r="325" ht="14.25" customHeight="1">
      <c r="A325" s="3"/>
      <c r="B325" s="3"/>
      <c r="C325" s="3"/>
      <c r="D325" s="3"/>
      <c r="E325" s="3"/>
      <c r="F325" s="3"/>
      <c r="G325" s="3"/>
      <c r="H325" s="3"/>
      <c r="I325" s="3"/>
      <c r="J325" s="3"/>
      <c r="K325" s="3"/>
      <c r="L325" s="3"/>
      <c r="M325" s="3"/>
      <c r="N325" s="3"/>
      <c r="O325" s="3"/>
      <c r="P325" s="3"/>
      <c r="Q325" s="3"/>
      <c r="R325" s="3"/>
      <c r="S325" s="3"/>
      <c r="T325" s="3"/>
      <c r="U325" s="3"/>
      <c r="V325" s="3"/>
      <c r="W325" s="3"/>
      <c r="X325" s="3"/>
      <c r="Y325" s="3"/>
      <c r="Z325" s="3"/>
    </row>
    <row r="326" ht="14.25" customHeight="1">
      <c r="A326" s="3"/>
      <c r="B326" s="3"/>
      <c r="C326" s="3"/>
      <c r="D326" s="3"/>
      <c r="E326" s="3"/>
      <c r="F326" s="3"/>
      <c r="G326" s="3"/>
      <c r="H326" s="3"/>
      <c r="I326" s="3"/>
      <c r="J326" s="3"/>
      <c r="K326" s="3"/>
      <c r="L326" s="3"/>
      <c r="M326" s="3"/>
      <c r="N326" s="3"/>
      <c r="O326" s="3"/>
      <c r="P326" s="3"/>
      <c r="Q326" s="3"/>
      <c r="R326" s="3"/>
      <c r="S326" s="3"/>
      <c r="T326" s="3"/>
      <c r="U326" s="3"/>
      <c r="V326" s="3"/>
      <c r="W326" s="3"/>
      <c r="X326" s="3"/>
      <c r="Y326" s="3"/>
      <c r="Z326" s="3"/>
    </row>
    <row r="327" ht="14.25" customHeight="1">
      <c r="A327" s="3"/>
      <c r="B327" s="3"/>
      <c r="C327" s="3"/>
      <c r="D327" s="3"/>
      <c r="E327" s="3"/>
      <c r="F327" s="3"/>
      <c r="G327" s="3"/>
      <c r="H327" s="3"/>
      <c r="I327" s="3"/>
      <c r="J327" s="3"/>
      <c r="K327" s="3"/>
      <c r="L327" s="3"/>
      <c r="M327" s="3"/>
      <c r="N327" s="3"/>
      <c r="O327" s="3"/>
      <c r="P327" s="3"/>
      <c r="Q327" s="3"/>
      <c r="R327" s="3"/>
      <c r="S327" s="3"/>
      <c r="T327" s="3"/>
      <c r="U327" s="3"/>
      <c r="V327" s="3"/>
      <c r="W327" s="3"/>
      <c r="X327" s="3"/>
      <c r="Y327" s="3"/>
      <c r="Z327" s="3"/>
    </row>
    <row r="328" ht="14.25" customHeight="1">
      <c r="A328" s="3"/>
      <c r="B328" s="3"/>
      <c r="C328" s="3"/>
      <c r="D328" s="3"/>
      <c r="E328" s="3"/>
      <c r="F328" s="3"/>
      <c r="G328" s="3"/>
      <c r="H328" s="3"/>
      <c r="I328" s="3"/>
      <c r="J328" s="3"/>
      <c r="K328" s="3"/>
      <c r="L328" s="3"/>
      <c r="M328" s="3"/>
      <c r="N328" s="3"/>
      <c r="O328" s="3"/>
      <c r="P328" s="3"/>
      <c r="Q328" s="3"/>
      <c r="R328" s="3"/>
      <c r="S328" s="3"/>
      <c r="T328" s="3"/>
      <c r="U328" s="3"/>
      <c r="V328" s="3"/>
      <c r="W328" s="3"/>
      <c r="X328" s="3"/>
      <c r="Y328" s="3"/>
      <c r="Z328" s="3"/>
    </row>
    <row r="329" ht="14.25" customHeight="1">
      <c r="A329" s="3"/>
      <c r="B329" s="3"/>
      <c r="C329" s="3"/>
      <c r="D329" s="3"/>
      <c r="E329" s="3"/>
      <c r="F329" s="3"/>
      <c r="G329" s="3"/>
      <c r="H329" s="3"/>
      <c r="I329" s="3"/>
      <c r="J329" s="3"/>
      <c r="K329" s="3"/>
      <c r="L329" s="3"/>
      <c r="M329" s="3"/>
      <c r="N329" s="3"/>
      <c r="O329" s="3"/>
      <c r="P329" s="3"/>
      <c r="Q329" s="3"/>
      <c r="R329" s="3"/>
      <c r="S329" s="3"/>
      <c r="T329" s="3"/>
      <c r="U329" s="3"/>
      <c r="V329" s="3"/>
      <c r="W329" s="3"/>
      <c r="X329" s="3"/>
      <c r="Y329" s="3"/>
      <c r="Z329" s="3"/>
    </row>
    <row r="330" ht="14.25" customHeight="1">
      <c r="A330" s="3"/>
      <c r="B330" s="3"/>
      <c r="C330" s="3"/>
      <c r="D330" s="3"/>
      <c r="E330" s="3"/>
      <c r="F330" s="3"/>
      <c r="G330" s="3"/>
      <c r="H330" s="3"/>
      <c r="I330" s="3"/>
      <c r="J330" s="3"/>
      <c r="K330" s="3"/>
      <c r="L330" s="3"/>
      <c r="M330" s="3"/>
      <c r="N330" s="3"/>
      <c r="O330" s="3"/>
      <c r="P330" s="3"/>
      <c r="Q330" s="3"/>
      <c r="R330" s="3"/>
      <c r="S330" s="3"/>
      <c r="T330" s="3"/>
      <c r="U330" s="3"/>
      <c r="V330" s="3"/>
      <c r="W330" s="3"/>
      <c r="X330" s="3"/>
      <c r="Y330" s="3"/>
      <c r="Z330" s="3"/>
    </row>
    <row r="331" ht="14.25" customHeight="1">
      <c r="A331" s="3"/>
      <c r="B331" s="3"/>
      <c r="C331" s="3"/>
      <c r="D331" s="3"/>
      <c r="E331" s="3"/>
      <c r="F331" s="3"/>
      <c r="G331" s="3"/>
      <c r="H331" s="3"/>
      <c r="I331" s="3"/>
      <c r="J331" s="3"/>
      <c r="K331" s="3"/>
      <c r="L331" s="3"/>
      <c r="M331" s="3"/>
      <c r="N331" s="3"/>
      <c r="O331" s="3"/>
      <c r="P331" s="3"/>
      <c r="Q331" s="3"/>
      <c r="R331" s="3"/>
      <c r="S331" s="3"/>
      <c r="T331" s="3"/>
      <c r="U331" s="3"/>
      <c r="V331" s="3"/>
      <c r="W331" s="3"/>
      <c r="X331" s="3"/>
      <c r="Y331" s="3"/>
      <c r="Z331" s="3"/>
    </row>
    <row r="332" ht="14.25" customHeight="1">
      <c r="A332" s="3"/>
      <c r="B332" s="3"/>
      <c r="C332" s="3"/>
      <c r="D332" s="3"/>
      <c r="E332" s="3"/>
      <c r="F332" s="3"/>
      <c r="G332" s="3"/>
      <c r="H332" s="3"/>
      <c r="I332" s="3"/>
      <c r="J332" s="3"/>
      <c r="K332" s="3"/>
      <c r="L332" s="3"/>
      <c r="M332" s="3"/>
      <c r="N332" s="3"/>
      <c r="O332" s="3"/>
      <c r="P332" s="3"/>
      <c r="Q332" s="3"/>
      <c r="R332" s="3"/>
      <c r="S332" s="3"/>
      <c r="T332" s="3"/>
      <c r="U332" s="3"/>
      <c r="V332" s="3"/>
      <c r="W332" s="3"/>
      <c r="X332" s="3"/>
      <c r="Y332" s="3"/>
      <c r="Z332" s="3"/>
    </row>
    <row r="333" ht="14.25" customHeight="1">
      <c r="A333" s="3"/>
      <c r="B333" s="3"/>
      <c r="C333" s="3"/>
      <c r="D333" s="3"/>
      <c r="E333" s="3"/>
      <c r="F333" s="3"/>
      <c r="G333" s="3"/>
      <c r="H333" s="3"/>
      <c r="I333" s="3"/>
      <c r="J333" s="3"/>
      <c r="K333" s="3"/>
      <c r="L333" s="3"/>
      <c r="M333" s="3"/>
      <c r="N333" s="3"/>
      <c r="O333" s="3"/>
      <c r="P333" s="3"/>
      <c r="Q333" s="3"/>
      <c r="R333" s="3"/>
      <c r="S333" s="3"/>
      <c r="T333" s="3"/>
      <c r="U333" s="3"/>
      <c r="V333" s="3"/>
      <c r="W333" s="3"/>
      <c r="X333" s="3"/>
      <c r="Y333" s="3"/>
      <c r="Z333" s="3"/>
    </row>
    <row r="334" ht="14.25" customHeight="1">
      <c r="A334" s="3"/>
      <c r="B334" s="3"/>
      <c r="C334" s="3"/>
      <c r="D334" s="3"/>
      <c r="E334" s="3"/>
      <c r="F334" s="3"/>
      <c r="G334" s="3"/>
      <c r="H334" s="3"/>
      <c r="I334" s="3"/>
      <c r="J334" s="3"/>
      <c r="K334" s="3"/>
      <c r="L334" s="3"/>
      <c r="M334" s="3"/>
      <c r="N334" s="3"/>
      <c r="O334" s="3"/>
      <c r="P334" s="3"/>
      <c r="Q334" s="3"/>
      <c r="R334" s="3"/>
      <c r="S334" s="3"/>
      <c r="T334" s="3"/>
      <c r="U334" s="3"/>
      <c r="V334" s="3"/>
      <c r="W334" s="3"/>
      <c r="X334" s="3"/>
      <c r="Y334" s="3"/>
      <c r="Z334" s="3"/>
    </row>
    <row r="335" ht="14.25" customHeight="1">
      <c r="A335" s="3"/>
      <c r="B335" s="3"/>
      <c r="C335" s="3"/>
      <c r="D335" s="3"/>
      <c r="E335" s="3"/>
      <c r="F335" s="3"/>
      <c r="G335" s="3"/>
      <c r="H335" s="3"/>
      <c r="I335" s="3"/>
      <c r="J335" s="3"/>
      <c r="K335" s="3"/>
      <c r="L335" s="3"/>
      <c r="M335" s="3"/>
      <c r="N335" s="3"/>
      <c r="O335" s="3"/>
      <c r="P335" s="3"/>
      <c r="Q335" s="3"/>
      <c r="R335" s="3"/>
      <c r="S335" s="3"/>
      <c r="T335" s="3"/>
      <c r="U335" s="3"/>
      <c r="V335" s="3"/>
      <c r="W335" s="3"/>
      <c r="X335" s="3"/>
      <c r="Y335" s="3"/>
      <c r="Z335" s="3"/>
    </row>
    <row r="336" ht="14.25" customHeight="1">
      <c r="A336" s="3"/>
      <c r="B336" s="3"/>
      <c r="C336" s="3"/>
      <c r="D336" s="3"/>
      <c r="E336" s="3"/>
      <c r="F336" s="3"/>
      <c r="G336" s="3"/>
      <c r="H336" s="3"/>
      <c r="I336" s="3"/>
      <c r="J336" s="3"/>
      <c r="K336" s="3"/>
      <c r="L336" s="3"/>
      <c r="M336" s="3"/>
      <c r="N336" s="3"/>
      <c r="O336" s="3"/>
      <c r="P336" s="3"/>
      <c r="Q336" s="3"/>
      <c r="R336" s="3"/>
      <c r="S336" s="3"/>
      <c r="T336" s="3"/>
      <c r="U336" s="3"/>
      <c r="V336" s="3"/>
      <c r="W336" s="3"/>
      <c r="X336" s="3"/>
      <c r="Y336" s="3"/>
      <c r="Z336" s="3"/>
    </row>
    <row r="337" ht="14.25" customHeight="1">
      <c r="A337" s="3"/>
      <c r="B337" s="3"/>
      <c r="C337" s="3"/>
      <c r="D337" s="3"/>
      <c r="E337" s="3"/>
      <c r="F337" s="3"/>
      <c r="G337" s="3"/>
      <c r="H337" s="3"/>
      <c r="I337" s="3"/>
      <c r="J337" s="3"/>
      <c r="K337" s="3"/>
      <c r="L337" s="3"/>
      <c r="M337" s="3"/>
      <c r="N337" s="3"/>
      <c r="O337" s="3"/>
      <c r="P337" s="3"/>
      <c r="Q337" s="3"/>
      <c r="R337" s="3"/>
      <c r="S337" s="3"/>
      <c r="T337" s="3"/>
      <c r="U337" s="3"/>
      <c r="V337" s="3"/>
      <c r="W337" s="3"/>
      <c r="X337" s="3"/>
      <c r="Y337" s="3"/>
      <c r="Z337" s="3"/>
    </row>
    <row r="338" ht="14.25" customHeight="1">
      <c r="A338" s="3"/>
      <c r="B338" s="3"/>
      <c r="C338" s="3"/>
      <c r="D338" s="3"/>
      <c r="E338" s="3"/>
      <c r="F338" s="3"/>
      <c r="G338" s="3"/>
      <c r="H338" s="3"/>
      <c r="I338" s="3"/>
      <c r="J338" s="3"/>
      <c r="K338" s="3"/>
      <c r="L338" s="3"/>
      <c r="M338" s="3"/>
      <c r="N338" s="3"/>
      <c r="O338" s="3"/>
      <c r="P338" s="3"/>
      <c r="Q338" s="3"/>
      <c r="R338" s="3"/>
      <c r="S338" s="3"/>
      <c r="T338" s="3"/>
      <c r="U338" s="3"/>
      <c r="V338" s="3"/>
      <c r="W338" s="3"/>
      <c r="X338" s="3"/>
      <c r="Y338" s="3"/>
      <c r="Z338" s="3"/>
    </row>
    <row r="339" ht="14.25" customHeight="1">
      <c r="A339" s="3"/>
      <c r="B339" s="3"/>
      <c r="C339" s="3"/>
      <c r="D339" s="3"/>
      <c r="E339" s="3"/>
      <c r="F339" s="3"/>
      <c r="G339" s="3"/>
      <c r="H339" s="3"/>
      <c r="I339" s="3"/>
      <c r="J339" s="3"/>
      <c r="K339" s="3"/>
      <c r="L339" s="3"/>
      <c r="M339" s="3"/>
      <c r="N339" s="3"/>
      <c r="O339" s="3"/>
      <c r="P339" s="3"/>
      <c r="Q339" s="3"/>
      <c r="R339" s="3"/>
      <c r="S339" s="3"/>
      <c r="T339" s="3"/>
      <c r="U339" s="3"/>
      <c r="V339" s="3"/>
      <c r="W339" s="3"/>
      <c r="X339" s="3"/>
      <c r="Y339" s="3"/>
      <c r="Z339" s="3"/>
    </row>
    <row r="340" ht="14.25" customHeight="1">
      <c r="A340" s="3"/>
      <c r="B340" s="3"/>
      <c r="C340" s="3"/>
      <c r="D340" s="3"/>
      <c r="E340" s="3"/>
      <c r="F340" s="3"/>
      <c r="G340" s="3"/>
      <c r="H340" s="3"/>
      <c r="I340" s="3"/>
      <c r="J340" s="3"/>
      <c r="K340" s="3"/>
      <c r="L340" s="3"/>
      <c r="M340" s="3"/>
      <c r="N340" s="3"/>
      <c r="O340" s="3"/>
      <c r="P340" s="3"/>
      <c r="Q340" s="3"/>
      <c r="R340" s="3"/>
      <c r="S340" s="3"/>
      <c r="T340" s="3"/>
      <c r="U340" s="3"/>
      <c r="V340" s="3"/>
      <c r="W340" s="3"/>
      <c r="X340" s="3"/>
      <c r="Y340" s="3"/>
      <c r="Z340" s="3"/>
    </row>
    <row r="341" ht="14.25" customHeight="1">
      <c r="A341" s="3"/>
      <c r="B341" s="3"/>
      <c r="C341" s="3"/>
      <c r="D341" s="3"/>
      <c r="E341" s="3"/>
      <c r="F341" s="3"/>
      <c r="G341" s="3"/>
      <c r="H341" s="3"/>
      <c r="I341" s="3"/>
      <c r="J341" s="3"/>
      <c r="K341" s="3"/>
      <c r="L341" s="3"/>
      <c r="M341" s="3"/>
      <c r="N341" s="3"/>
      <c r="O341" s="3"/>
      <c r="P341" s="3"/>
      <c r="Q341" s="3"/>
      <c r="R341" s="3"/>
      <c r="S341" s="3"/>
      <c r="T341" s="3"/>
      <c r="U341" s="3"/>
      <c r="V341" s="3"/>
      <c r="W341" s="3"/>
      <c r="X341" s="3"/>
      <c r="Y341" s="3"/>
      <c r="Z341" s="3"/>
    </row>
    <row r="342" ht="14.25" customHeight="1">
      <c r="A342" s="3"/>
      <c r="B342" s="3"/>
      <c r="C342" s="3"/>
      <c r="D342" s="3"/>
      <c r="E342" s="3"/>
      <c r="F342" s="3"/>
      <c r="G342" s="3"/>
      <c r="H342" s="3"/>
      <c r="I342" s="3"/>
      <c r="J342" s="3"/>
      <c r="K342" s="3"/>
      <c r="L342" s="3"/>
      <c r="M342" s="3"/>
      <c r="N342" s="3"/>
      <c r="O342" s="3"/>
      <c r="P342" s="3"/>
      <c r="Q342" s="3"/>
      <c r="R342" s="3"/>
      <c r="S342" s="3"/>
      <c r="T342" s="3"/>
      <c r="U342" s="3"/>
      <c r="V342" s="3"/>
      <c r="W342" s="3"/>
      <c r="X342" s="3"/>
      <c r="Y342" s="3"/>
      <c r="Z342" s="3"/>
    </row>
    <row r="343" ht="14.25" customHeight="1">
      <c r="A343" s="3"/>
      <c r="B343" s="3"/>
      <c r="C343" s="3"/>
      <c r="D343" s="3"/>
      <c r="E343" s="3"/>
      <c r="F343" s="3"/>
      <c r="G343" s="3"/>
      <c r="H343" s="3"/>
      <c r="I343" s="3"/>
      <c r="J343" s="3"/>
      <c r="K343" s="3"/>
      <c r="L343" s="3"/>
      <c r="M343" s="3"/>
      <c r="N343" s="3"/>
      <c r="O343" s="3"/>
      <c r="P343" s="3"/>
      <c r="Q343" s="3"/>
      <c r="R343" s="3"/>
      <c r="S343" s="3"/>
      <c r="T343" s="3"/>
      <c r="U343" s="3"/>
      <c r="V343" s="3"/>
      <c r="W343" s="3"/>
      <c r="X343" s="3"/>
      <c r="Y343" s="3"/>
      <c r="Z343" s="3"/>
    </row>
    <row r="344" ht="14.25" customHeight="1">
      <c r="A344" s="3"/>
      <c r="B344" s="3"/>
      <c r="C344" s="3"/>
      <c r="D344" s="3"/>
      <c r="E344" s="3"/>
      <c r="F344" s="3"/>
      <c r="G344" s="3"/>
      <c r="H344" s="3"/>
      <c r="I344" s="3"/>
      <c r="J344" s="3"/>
      <c r="K344" s="3"/>
      <c r="L344" s="3"/>
      <c r="M344" s="3"/>
      <c r="N344" s="3"/>
      <c r="O344" s="3"/>
      <c r="P344" s="3"/>
      <c r="Q344" s="3"/>
      <c r="R344" s="3"/>
      <c r="S344" s="3"/>
      <c r="T344" s="3"/>
      <c r="U344" s="3"/>
      <c r="V344" s="3"/>
      <c r="W344" s="3"/>
      <c r="X344" s="3"/>
      <c r="Y344" s="3"/>
      <c r="Z344" s="3"/>
    </row>
    <row r="345" ht="14.25" customHeight="1">
      <c r="A345" s="3"/>
      <c r="B345" s="3"/>
      <c r="C345" s="3"/>
      <c r="D345" s="3"/>
      <c r="E345" s="3"/>
      <c r="F345" s="3"/>
      <c r="G345" s="3"/>
      <c r="H345" s="3"/>
      <c r="I345" s="3"/>
      <c r="J345" s="3"/>
      <c r="K345" s="3"/>
      <c r="L345" s="3"/>
      <c r="M345" s="3"/>
      <c r="N345" s="3"/>
      <c r="O345" s="3"/>
      <c r="P345" s="3"/>
      <c r="Q345" s="3"/>
      <c r="R345" s="3"/>
      <c r="S345" s="3"/>
      <c r="T345" s="3"/>
      <c r="U345" s="3"/>
      <c r="V345" s="3"/>
      <c r="W345" s="3"/>
      <c r="X345" s="3"/>
      <c r="Y345" s="3"/>
      <c r="Z345" s="3"/>
    </row>
    <row r="346" ht="14.25" customHeight="1">
      <c r="A346" s="3"/>
      <c r="B346" s="3"/>
      <c r="C346" s="3"/>
      <c r="D346" s="3"/>
      <c r="E346" s="3"/>
      <c r="F346" s="3"/>
      <c r="G346" s="3"/>
      <c r="H346" s="3"/>
      <c r="I346" s="3"/>
      <c r="J346" s="3"/>
      <c r="K346" s="3"/>
      <c r="L346" s="3"/>
      <c r="M346" s="3"/>
      <c r="N346" s="3"/>
      <c r="O346" s="3"/>
      <c r="P346" s="3"/>
      <c r="Q346" s="3"/>
      <c r="R346" s="3"/>
      <c r="S346" s="3"/>
      <c r="T346" s="3"/>
      <c r="U346" s="3"/>
      <c r="V346" s="3"/>
      <c r="W346" s="3"/>
      <c r="X346" s="3"/>
      <c r="Y346" s="3"/>
      <c r="Z346" s="3"/>
    </row>
    <row r="347" ht="14.25" customHeight="1">
      <c r="A347" s="3"/>
      <c r="B347" s="3"/>
      <c r="C347" s="3"/>
      <c r="D347" s="3"/>
      <c r="E347" s="3"/>
      <c r="F347" s="3"/>
      <c r="G347" s="3"/>
      <c r="H347" s="3"/>
      <c r="I347" s="3"/>
      <c r="J347" s="3"/>
      <c r="K347" s="3"/>
      <c r="L347" s="3"/>
      <c r="M347" s="3"/>
      <c r="N347" s="3"/>
      <c r="O347" s="3"/>
      <c r="P347" s="3"/>
      <c r="Q347" s="3"/>
      <c r="R347" s="3"/>
      <c r="S347" s="3"/>
      <c r="T347" s="3"/>
      <c r="U347" s="3"/>
      <c r="V347" s="3"/>
      <c r="W347" s="3"/>
      <c r="X347" s="3"/>
      <c r="Y347" s="3"/>
      <c r="Z347" s="3"/>
    </row>
    <row r="348" ht="14.25" customHeight="1">
      <c r="A348" s="3"/>
      <c r="B348" s="3"/>
      <c r="C348" s="3"/>
      <c r="D348" s="3"/>
      <c r="E348" s="3"/>
      <c r="F348" s="3"/>
      <c r="G348" s="3"/>
      <c r="H348" s="3"/>
      <c r="I348" s="3"/>
      <c r="J348" s="3"/>
      <c r="K348" s="3"/>
      <c r="L348" s="3"/>
      <c r="M348" s="3"/>
      <c r="N348" s="3"/>
      <c r="O348" s="3"/>
      <c r="P348" s="3"/>
      <c r="Q348" s="3"/>
      <c r="R348" s="3"/>
      <c r="S348" s="3"/>
      <c r="T348" s="3"/>
      <c r="U348" s="3"/>
      <c r="V348" s="3"/>
      <c r="W348" s="3"/>
      <c r="X348" s="3"/>
      <c r="Y348" s="3"/>
      <c r="Z348" s="3"/>
    </row>
    <row r="349" ht="14.25" customHeight="1">
      <c r="A349" s="3"/>
      <c r="B349" s="3"/>
      <c r="C349" s="3"/>
      <c r="D349" s="3"/>
      <c r="E349" s="3"/>
      <c r="F349" s="3"/>
      <c r="G349" s="3"/>
      <c r="H349" s="3"/>
      <c r="I349" s="3"/>
      <c r="J349" s="3"/>
      <c r="K349" s="3"/>
      <c r="L349" s="3"/>
      <c r="M349" s="3"/>
      <c r="N349" s="3"/>
      <c r="O349" s="3"/>
      <c r="P349" s="3"/>
      <c r="Q349" s="3"/>
      <c r="R349" s="3"/>
      <c r="S349" s="3"/>
      <c r="T349" s="3"/>
      <c r="U349" s="3"/>
      <c r="V349" s="3"/>
      <c r="W349" s="3"/>
      <c r="X349" s="3"/>
      <c r="Y349" s="3"/>
      <c r="Z349" s="3"/>
    </row>
    <row r="350" ht="14.25" customHeight="1">
      <c r="A350" s="3"/>
      <c r="B350" s="3"/>
      <c r="C350" s="3"/>
      <c r="D350" s="3"/>
      <c r="E350" s="3"/>
      <c r="F350" s="3"/>
      <c r="G350" s="3"/>
      <c r="H350" s="3"/>
      <c r="I350" s="3"/>
      <c r="J350" s="3"/>
      <c r="K350" s="3"/>
      <c r="L350" s="3"/>
      <c r="M350" s="3"/>
      <c r="N350" s="3"/>
      <c r="O350" s="3"/>
      <c r="P350" s="3"/>
      <c r="Q350" s="3"/>
      <c r="R350" s="3"/>
      <c r="S350" s="3"/>
      <c r="T350" s="3"/>
      <c r="U350" s="3"/>
      <c r="V350" s="3"/>
      <c r="W350" s="3"/>
      <c r="X350" s="3"/>
      <c r="Y350" s="3"/>
      <c r="Z350" s="3"/>
    </row>
    <row r="351" ht="14.25" customHeight="1">
      <c r="A351" s="3"/>
      <c r="B351" s="3"/>
      <c r="C351" s="3"/>
      <c r="D351" s="3"/>
      <c r="E351" s="3"/>
      <c r="F351" s="3"/>
      <c r="G351" s="3"/>
      <c r="H351" s="3"/>
      <c r="I351" s="3"/>
      <c r="J351" s="3"/>
      <c r="K351" s="3"/>
      <c r="L351" s="3"/>
      <c r="M351" s="3"/>
      <c r="N351" s="3"/>
      <c r="O351" s="3"/>
      <c r="P351" s="3"/>
      <c r="Q351" s="3"/>
      <c r="R351" s="3"/>
      <c r="S351" s="3"/>
      <c r="T351" s="3"/>
      <c r="U351" s="3"/>
      <c r="V351" s="3"/>
      <c r="W351" s="3"/>
      <c r="X351" s="3"/>
      <c r="Y351" s="3"/>
      <c r="Z351" s="3"/>
    </row>
    <row r="352" ht="14.25" customHeight="1">
      <c r="A352" s="3"/>
      <c r="B352" s="3"/>
      <c r="C352" s="3"/>
      <c r="D352" s="3"/>
      <c r="E352" s="3"/>
      <c r="F352" s="3"/>
      <c r="G352" s="3"/>
      <c r="H352" s="3"/>
      <c r="I352" s="3"/>
      <c r="J352" s="3"/>
      <c r="K352" s="3"/>
      <c r="L352" s="3"/>
      <c r="M352" s="3"/>
      <c r="N352" s="3"/>
      <c r="O352" s="3"/>
      <c r="P352" s="3"/>
      <c r="Q352" s="3"/>
      <c r="R352" s="3"/>
      <c r="S352" s="3"/>
      <c r="T352" s="3"/>
      <c r="U352" s="3"/>
      <c r="V352" s="3"/>
      <c r="W352" s="3"/>
      <c r="X352" s="3"/>
      <c r="Y352" s="3"/>
      <c r="Z352" s="3"/>
    </row>
    <row r="353" ht="14.25" customHeight="1">
      <c r="A353" s="3"/>
      <c r="B353" s="3"/>
      <c r="C353" s="3"/>
      <c r="D353" s="3"/>
      <c r="E353" s="3"/>
      <c r="F353" s="3"/>
      <c r="G353" s="3"/>
      <c r="H353" s="3"/>
      <c r="I353" s="3"/>
      <c r="J353" s="3"/>
      <c r="K353" s="3"/>
      <c r="L353" s="3"/>
      <c r="M353" s="3"/>
      <c r="N353" s="3"/>
      <c r="O353" s="3"/>
      <c r="P353" s="3"/>
      <c r="Q353" s="3"/>
      <c r="R353" s="3"/>
      <c r="S353" s="3"/>
      <c r="T353" s="3"/>
      <c r="U353" s="3"/>
      <c r="V353" s="3"/>
      <c r="W353" s="3"/>
      <c r="X353" s="3"/>
      <c r="Y353" s="3"/>
      <c r="Z353" s="3"/>
    </row>
    <row r="354" ht="14.25" customHeight="1">
      <c r="A354" s="3"/>
      <c r="B354" s="3"/>
      <c r="C354" s="3"/>
      <c r="D354" s="3"/>
      <c r="E354" s="3"/>
      <c r="F354" s="3"/>
      <c r="G354" s="3"/>
      <c r="H354" s="3"/>
      <c r="I354" s="3"/>
      <c r="J354" s="3"/>
      <c r="K354" s="3"/>
      <c r="L354" s="3"/>
      <c r="M354" s="3"/>
      <c r="N354" s="3"/>
      <c r="O354" s="3"/>
      <c r="P354" s="3"/>
      <c r="Q354" s="3"/>
      <c r="R354" s="3"/>
      <c r="S354" s="3"/>
      <c r="T354" s="3"/>
      <c r="U354" s="3"/>
      <c r="V354" s="3"/>
      <c r="W354" s="3"/>
      <c r="X354" s="3"/>
      <c r="Y354" s="3"/>
      <c r="Z354" s="3"/>
    </row>
    <row r="355" ht="14.25" customHeight="1">
      <c r="A355" s="3"/>
      <c r="B355" s="3"/>
      <c r="C355" s="3"/>
      <c r="D355" s="3"/>
      <c r="E355" s="3"/>
      <c r="F355" s="3"/>
      <c r="G355" s="3"/>
      <c r="H355" s="3"/>
      <c r="I355" s="3"/>
      <c r="J355" s="3"/>
      <c r="K355" s="3"/>
      <c r="L355" s="3"/>
      <c r="M355" s="3"/>
      <c r="N355" s="3"/>
      <c r="O355" s="3"/>
      <c r="P355" s="3"/>
      <c r="Q355" s="3"/>
      <c r="R355" s="3"/>
      <c r="S355" s="3"/>
      <c r="T355" s="3"/>
      <c r="U355" s="3"/>
      <c r="V355" s="3"/>
      <c r="W355" s="3"/>
      <c r="X355" s="3"/>
      <c r="Y355" s="3"/>
      <c r="Z355" s="3"/>
    </row>
    <row r="356" ht="14.25" customHeight="1">
      <c r="A356" s="3"/>
      <c r="B356" s="3"/>
      <c r="C356" s="3"/>
      <c r="D356" s="3"/>
      <c r="E356" s="3"/>
      <c r="F356" s="3"/>
      <c r="G356" s="3"/>
      <c r="H356" s="3"/>
      <c r="I356" s="3"/>
      <c r="J356" s="3"/>
      <c r="K356" s="3"/>
      <c r="L356" s="3"/>
      <c r="M356" s="3"/>
      <c r="N356" s="3"/>
      <c r="O356" s="3"/>
      <c r="P356" s="3"/>
      <c r="Q356" s="3"/>
      <c r="R356" s="3"/>
      <c r="S356" s="3"/>
      <c r="T356" s="3"/>
      <c r="U356" s="3"/>
      <c r="V356" s="3"/>
      <c r="W356" s="3"/>
      <c r="X356" s="3"/>
      <c r="Y356" s="3"/>
      <c r="Z356" s="3"/>
    </row>
    <row r="357" ht="14.25" customHeight="1">
      <c r="A357" s="3"/>
      <c r="B357" s="3"/>
      <c r="C357" s="3"/>
      <c r="D357" s="3"/>
      <c r="E357" s="3"/>
      <c r="F357" s="3"/>
      <c r="G357" s="3"/>
      <c r="H357" s="3"/>
      <c r="I357" s="3"/>
      <c r="J357" s="3"/>
      <c r="K357" s="3"/>
      <c r="L357" s="3"/>
      <c r="M357" s="3"/>
      <c r="N357" s="3"/>
      <c r="O357" s="3"/>
      <c r="P357" s="3"/>
      <c r="Q357" s="3"/>
      <c r="R357" s="3"/>
      <c r="S357" s="3"/>
      <c r="T357" s="3"/>
      <c r="U357" s="3"/>
      <c r="V357" s="3"/>
      <c r="W357" s="3"/>
      <c r="X357" s="3"/>
      <c r="Y357" s="3"/>
      <c r="Z357" s="3"/>
    </row>
    <row r="358" ht="14.25" customHeight="1">
      <c r="A358" s="3"/>
      <c r="B358" s="3"/>
      <c r="C358" s="3"/>
      <c r="D358" s="3"/>
      <c r="E358" s="3"/>
      <c r="F358" s="3"/>
      <c r="G358" s="3"/>
      <c r="H358" s="3"/>
      <c r="I358" s="3"/>
      <c r="J358" s="3"/>
      <c r="K358" s="3"/>
      <c r="L358" s="3"/>
      <c r="M358" s="3"/>
      <c r="N358" s="3"/>
      <c r="O358" s="3"/>
      <c r="P358" s="3"/>
      <c r="Q358" s="3"/>
      <c r="R358" s="3"/>
      <c r="S358" s="3"/>
      <c r="T358" s="3"/>
      <c r="U358" s="3"/>
      <c r="V358" s="3"/>
      <c r="W358" s="3"/>
      <c r="X358" s="3"/>
      <c r="Y358" s="3"/>
      <c r="Z358" s="3"/>
    </row>
    <row r="359" ht="14.25" customHeight="1">
      <c r="A359" s="3"/>
      <c r="B359" s="3"/>
      <c r="C359" s="3"/>
      <c r="D359" s="3"/>
      <c r="E359" s="3"/>
      <c r="F359" s="3"/>
      <c r="G359" s="3"/>
      <c r="H359" s="3"/>
      <c r="I359" s="3"/>
      <c r="J359" s="3"/>
      <c r="K359" s="3"/>
      <c r="L359" s="3"/>
      <c r="M359" s="3"/>
      <c r="N359" s="3"/>
      <c r="O359" s="3"/>
      <c r="P359" s="3"/>
      <c r="Q359" s="3"/>
      <c r="R359" s="3"/>
      <c r="S359" s="3"/>
      <c r="T359" s="3"/>
      <c r="U359" s="3"/>
      <c r="V359" s="3"/>
      <c r="W359" s="3"/>
      <c r="X359" s="3"/>
      <c r="Y359" s="3"/>
      <c r="Z359" s="3"/>
    </row>
    <row r="360" ht="14.25" customHeight="1">
      <c r="A360" s="3"/>
      <c r="B360" s="3"/>
      <c r="C360" s="3"/>
      <c r="D360" s="3"/>
      <c r="E360" s="3"/>
      <c r="F360" s="3"/>
      <c r="G360" s="3"/>
      <c r="H360" s="3"/>
      <c r="I360" s="3"/>
      <c r="J360" s="3"/>
      <c r="K360" s="3"/>
      <c r="L360" s="3"/>
      <c r="M360" s="3"/>
      <c r="N360" s="3"/>
      <c r="O360" s="3"/>
      <c r="P360" s="3"/>
      <c r="Q360" s="3"/>
      <c r="R360" s="3"/>
      <c r="S360" s="3"/>
      <c r="T360" s="3"/>
      <c r="U360" s="3"/>
      <c r="V360" s="3"/>
      <c r="W360" s="3"/>
      <c r="X360" s="3"/>
      <c r="Y360" s="3"/>
      <c r="Z360" s="3"/>
    </row>
    <row r="361" ht="14.25" customHeight="1">
      <c r="A361" s="3"/>
      <c r="B361" s="3"/>
      <c r="C361" s="3"/>
      <c r="D361" s="3"/>
      <c r="E361" s="3"/>
      <c r="F361" s="3"/>
      <c r="G361" s="3"/>
      <c r="H361" s="3"/>
      <c r="I361" s="3"/>
      <c r="J361" s="3"/>
      <c r="K361" s="3"/>
      <c r="L361" s="3"/>
      <c r="M361" s="3"/>
      <c r="N361" s="3"/>
      <c r="O361" s="3"/>
      <c r="P361" s="3"/>
      <c r="Q361" s="3"/>
      <c r="R361" s="3"/>
      <c r="S361" s="3"/>
      <c r="T361" s="3"/>
      <c r="U361" s="3"/>
      <c r="V361" s="3"/>
      <c r="W361" s="3"/>
      <c r="X361" s="3"/>
      <c r="Y361" s="3"/>
      <c r="Z361" s="3"/>
    </row>
    <row r="362" ht="14.25" customHeight="1">
      <c r="A362" s="3"/>
      <c r="B362" s="3"/>
      <c r="C362" s="3"/>
      <c r="D362" s="3"/>
      <c r="E362" s="3"/>
      <c r="F362" s="3"/>
      <c r="G362" s="3"/>
      <c r="H362" s="3"/>
      <c r="I362" s="3"/>
      <c r="J362" s="3"/>
      <c r="K362" s="3"/>
      <c r="L362" s="3"/>
      <c r="M362" s="3"/>
      <c r="N362" s="3"/>
      <c r="O362" s="3"/>
      <c r="P362" s="3"/>
      <c r="Q362" s="3"/>
      <c r="R362" s="3"/>
      <c r="S362" s="3"/>
      <c r="T362" s="3"/>
      <c r="U362" s="3"/>
      <c r="V362" s="3"/>
      <c r="W362" s="3"/>
      <c r="X362" s="3"/>
      <c r="Y362" s="3"/>
      <c r="Z362" s="3"/>
    </row>
    <row r="363" ht="14.25" customHeight="1">
      <c r="A363" s="3"/>
      <c r="B363" s="3"/>
      <c r="C363" s="3"/>
      <c r="D363" s="3"/>
      <c r="E363" s="3"/>
      <c r="F363" s="3"/>
      <c r="G363" s="3"/>
      <c r="H363" s="3"/>
      <c r="I363" s="3"/>
      <c r="J363" s="3"/>
      <c r="K363" s="3"/>
      <c r="L363" s="3"/>
      <c r="M363" s="3"/>
      <c r="N363" s="3"/>
      <c r="O363" s="3"/>
      <c r="P363" s="3"/>
      <c r="Q363" s="3"/>
      <c r="R363" s="3"/>
      <c r="S363" s="3"/>
      <c r="T363" s="3"/>
      <c r="U363" s="3"/>
      <c r="V363" s="3"/>
      <c r="W363" s="3"/>
      <c r="X363" s="3"/>
      <c r="Y363" s="3"/>
      <c r="Z363" s="3"/>
    </row>
    <row r="364" ht="14.25" customHeight="1">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row>
    <row r="365" ht="14.25" customHeight="1">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row>
    <row r="366" ht="14.25" customHeight="1">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row>
    <row r="367" ht="14.25" customHeight="1">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row>
    <row r="368" ht="14.25" customHeight="1">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row>
    <row r="369" ht="14.25" customHeight="1">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row>
    <row r="370" ht="14.25" customHeight="1">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row>
    <row r="371" ht="14.25" customHeight="1">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row>
    <row r="372" ht="14.25" customHeight="1">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row>
    <row r="373" ht="14.25" customHeight="1">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row>
    <row r="374" ht="14.25" customHeight="1">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row>
    <row r="375" ht="14.25" customHeight="1">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row>
    <row r="376" ht="14.25" customHeight="1">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row>
    <row r="377" ht="14.25" customHeight="1">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row>
    <row r="378" ht="14.25" customHeight="1">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row>
    <row r="379" ht="14.25" customHeight="1">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row>
    <row r="380" ht="14.25" customHeight="1">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row>
    <row r="381" ht="14.25" customHeight="1">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row>
    <row r="382" ht="14.25" customHeight="1">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row>
    <row r="383" ht="14.25" customHeight="1">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row>
    <row r="384" ht="14.25" customHeight="1">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row>
    <row r="385" ht="14.25" customHeight="1">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row>
    <row r="386" ht="14.25" customHeight="1">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row>
    <row r="387" ht="14.25" customHeight="1">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row>
    <row r="388" ht="14.25" customHeight="1">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row>
    <row r="389" ht="14.25" customHeight="1">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row>
    <row r="390" ht="14.25" customHeight="1">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row>
    <row r="391" ht="14.25" customHeight="1">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row>
    <row r="392" ht="14.25" customHeight="1">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row>
    <row r="393" ht="14.25" customHeight="1">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row>
    <row r="394" ht="14.25" customHeight="1">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row>
    <row r="395" ht="14.25" customHeight="1">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row>
    <row r="396" ht="14.25" customHeight="1">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row>
    <row r="397" ht="14.25" customHeight="1">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row>
    <row r="398" ht="14.25" customHeight="1">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row>
    <row r="399" ht="14.25" customHeight="1">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row>
    <row r="400" ht="14.25" customHeight="1">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row>
    <row r="401" ht="14.25" customHeight="1">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row>
    <row r="402" ht="14.25" customHeight="1">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row>
    <row r="403" ht="14.25" customHeight="1">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row>
    <row r="404" ht="14.25" customHeight="1">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row>
    <row r="405" ht="14.25" customHeight="1">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row>
    <row r="406" ht="14.25" customHeight="1">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row>
    <row r="407" ht="14.25" customHeight="1">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row>
    <row r="408" ht="14.25" customHeight="1">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row>
    <row r="409" ht="14.25" customHeight="1">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row>
    <row r="410" ht="14.25" customHeight="1">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row>
    <row r="411" ht="14.25" customHeight="1">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row>
    <row r="412" ht="14.25" customHeight="1">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row>
    <row r="413" ht="14.25" customHeight="1">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row>
    <row r="414" ht="14.25" customHeight="1">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row>
    <row r="415" ht="14.25" customHeight="1">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row>
    <row r="416" ht="14.25" customHeight="1">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row>
    <row r="417" ht="14.25" customHeight="1">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row>
    <row r="418" ht="14.25" customHeight="1">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row>
    <row r="419" ht="14.25" customHeight="1">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row>
    <row r="420" ht="14.25" customHeight="1">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row>
    <row r="421" ht="14.25" customHeight="1">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row>
    <row r="422" ht="14.25" customHeight="1">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row>
    <row r="423" ht="14.25" customHeight="1">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row>
    <row r="424" ht="14.25" customHeight="1">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row>
    <row r="425" ht="14.25" customHeight="1">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row>
    <row r="426" ht="14.25" customHeight="1">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row>
    <row r="427" ht="14.25" customHeight="1">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row>
    <row r="428" ht="14.25" customHeight="1">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row>
    <row r="429" ht="14.25" customHeight="1">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row>
    <row r="430" ht="14.25" customHeight="1">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row>
    <row r="431" ht="14.25" customHeight="1">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row>
    <row r="432" ht="14.25" customHeight="1">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row>
    <row r="433" ht="14.25" customHeight="1">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row>
    <row r="434" ht="14.25" customHeight="1">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row>
    <row r="435" ht="14.25" customHeight="1">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row>
    <row r="436" ht="14.25" customHeight="1">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row>
    <row r="437" ht="14.25" customHeight="1">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row>
    <row r="438" ht="14.25" customHeight="1">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row>
    <row r="439" ht="14.25" customHeight="1">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row>
    <row r="440" ht="14.25" customHeight="1">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row>
    <row r="441" ht="14.25" customHeight="1">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row>
    <row r="442" ht="14.25" customHeight="1">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row>
    <row r="443" ht="14.25" customHeight="1">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row>
    <row r="444" ht="14.25" customHeight="1">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row>
    <row r="445" ht="14.25" customHeight="1">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row>
    <row r="446" ht="14.25" customHeight="1">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row>
    <row r="447" ht="14.25" customHeight="1">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row>
    <row r="448" ht="14.25" customHeight="1">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row>
    <row r="449" ht="14.25" customHeight="1">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row>
    <row r="450" ht="14.25" customHeight="1">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row>
    <row r="451" ht="14.25" customHeight="1">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row>
    <row r="452" ht="14.25" customHeight="1">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row>
    <row r="453" ht="14.25" customHeight="1">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row>
    <row r="454" ht="14.25" customHeight="1">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row>
    <row r="455" ht="14.25" customHeight="1">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row>
    <row r="456" ht="14.25" customHeight="1">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row>
    <row r="457" ht="14.25" customHeight="1">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row>
    <row r="458" ht="14.25" customHeight="1">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row>
    <row r="459" ht="14.25" customHeight="1">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row>
    <row r="460" ht="14.25" customHeight="1">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row>
    <row r="461" ht="14.25" customHeight="1">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row>
    <row r="462" ht="14.25" customHeight="1">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row>
    <row r="463" ht="14.25" customHeight="1">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row>
    <row r="464" ht="14.25" customHeight="1">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row>
    <row r="465" ht="14.25" customHeight="1">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row>
    <row r="466" ht="14.25" customHeight="1">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row>
    <row r="467" ht="14.25" customHeight="1">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row>
    <row r="468" ht="14.25" customHeight="1">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row>
    <row r="469" ht="14.25" customHeight="1">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row>
    <row r="470" ht="14.25" customHeight="1">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row>
    <row r="471" ht="14.25" customHeight="1">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row>
    <row r="472" ht="14.25" customHeight="1">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row>
    <row r="473" ht="14.25" customHeight="1">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row>
    <row r="474" ht="14.25" customHeight="1">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row>
    <row r="475" ht="14.25" customHeight="1">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row>
    <row r="476" ht="14.25" customHeight="1">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row>
    <row r="477" ht="14.25" customHeight="1">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row>
    <row r="478" ht="14.25" customHeight="1">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row>
    <row r="479" ht="14.25" customHeight="1">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row>
    <row r="480" ht="14.25" customHeight="1">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row>
    <row r="481" ht="14.25" customHeight="1">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row>
    <row r="482" ht="14.25" customHeight="1">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row>
    <row r="483" ht="14.25" customHeight="1">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row>
    <row r="484" ht="14.25" customHeight="1">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row>
    <row r="485" ht="14.25" customHeight="1">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row>
    <row r="486" ht="14.25" customHeight="1">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row>
    <row r="487" ht="14.25" customHeight="1">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row>
    <row r="488" ht="14.25" customHeight="1">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row>
    <row r="489" ht="14.25" customHeight="1">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row>
    <row r="490" ht="14.25" customHeight="1">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row>
    <row r="491" ht="14.25" customHeight="1">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row>
    <row r="492" ht="14.25" customHeight="1">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row>
    <row r="493" ht="14.25" customHeight="1">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row>
    <row r="494" ht="14.25" customHeight="1">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row>
    <row r="495" ht="14.25" customHeight="1">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row>
    <row r="496" ht="14.25" customHeight="1">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row>
    <row r="497" ht="14.25" customHeight="1">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row>
    <row r="498" ht="14.25" customHeight="1">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row>
    <row r="499" ht="14.25" customHeight="1">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row>
    <row r="500" ht="14.25" customHeight="1">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row>
    <row r="501" ht="14.25" customHeight="1">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row>
    <row r="502" ht="14.25" customHeight="1">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row>
    <row r="503" ht="14.25" customHeight="1">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row>
    <row r="504" ht="14.25" customHeight="1">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row>
    <row r="505" ht="14.25" customHeight="1">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row>
    <row r="506" ht="14.25" customHeight="1">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row>
    <row r="507" ht="14.25" customHeight="1">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row>
    <row r="508" ht="14.25" customHeight="1">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row>
    <row r="509" ht="14.25" customHeight="1">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row>
    <row r="510" ht="14.25" customHeight="1">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row>
    <row r="511" ht="14.25" customHeight="1">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row>
    <row r="512" ht="14.25" customHeight="1">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row>
    <row r="513" ht="14.25" customHeight="1">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row>
    <row r="514" ht="14.25" customHeight="1">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row>
    <row r="515" ht="14.25" customHeight="1">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row>
    <row r="516" ht="14.25" customHeight="1">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row>
    <row r="517" ht="14.25" customHeight="1">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row>
    <row r="518" ht="14.25" customHeight="1">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row>
    <row r="519" ht="14.25" customHeight="1">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row>
    <row r="520" ht="14.25" customHeight="1">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row>
    <row r="521" ht="14.25" customHeight="1">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row>
    <row r="522" ht="14.25" customHeight="1">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row>
    <row r="523" ht="14.25" customHeight="1">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row>
    <row r="524" ht="14.25" customHeight="1">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row>
    <row r="525" ht="14.25" customHeight="1">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row>
    <row r="526" ht="14.25" customHeight="1">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row>
    <row r="527" ht="14.25" customHeight="1">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row>
    <row r="528" ht="14.25" customHeight="1">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row>
    <row r="529" ht="14.25" customHeight="1">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row>
    <row r="530" ht="14.25" customHeight="1">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row>
    <row r="531" ht="14.25" customHeight="1">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row>
    <row r="532" ht="14.25" customHeight="1">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row>
    <row r="533" ht="14.25" customHeight="1">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row>
    <row r="534" ht="14.25" customHeight="1">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row>
    <row r="535" ht="14.25" customHeight="1">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row>
    <row r="536" ht="14.25" customHeight="1">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row>
    <row r="537" ht="14.25" customHeight="1">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row>
    <row r="538" ht="14.25" customHeight="1">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row>
    <row r="539" ht="14.25" customHeight="1">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row>
    <row r="540" ht="14.25" customHeight="1">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row>
    <row r="541" ht="14.25" customHeight="1">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row>
    <row r="542" ht="14.25" customHeight="1">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row>
    <row r="543" ht="14.25" customHeight="1">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row>
    <row r="544" ht="14.25" customHeight="1">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row>
    <row r="545" ht="14.25" customHeight="1">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row>
    <row r="546" ht="14.25" customHeight="1">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row>
    <row r="547" ht="14.25" customHeight="1">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row>
    <row r="548" ht="14.25" customHeight="1">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row>
    <row r="549" ht="14.25" customHeight="1">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row>
    <row r="550" ht="14.25" customHeight="1">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row>
    <row r="551" ht="14.25" customHeight="1">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row>
    <row r="552" ht="14.25" customHeight="1">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row>
    <row r="553" ht="14.25" customHeight="1">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row>
    <row r="554" ht="14.25" customHeight="1">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row>
    <row r="555" ht="14.25" customHeight="1">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row>
    <row r="556" ht="14.25" customHeight="1">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row>
    <row r="557" ht="14.25" customHeight="1">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row>
    <row r="558" ht="14.25" customHeight="1">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row>
    <row r="559" ht="14.25" customHeight="1">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row>
    <row r="560" ht="14.25" customHeight="1">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row>
    <row r="561" ht="14.25" customHeight="1">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row>
    <row r="562" ht="14.25" customHeight="1">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row>
    <row r="563" ht="14.25" customHeight="1">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row>
    <row r="564" ht="14.25" customHeight="1">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row>
    <row r="565" ht="14.25" customHeight="1">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row>
    <row r="566" ht="14.25" customHeight="1">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row>
    <row r="567" ht="14.25" customHeight="1">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row>
    <row r="568" ht="14.25" customHeight="1">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row>
    <row r="569" ht="14.25" customHeight="1">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row>
    <row r="570" ht="14.25" customHeight="1">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row>
    <row r="571" ht="14.25" customHeight="1">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row>
    <row r="572" ht="14.25" customHeight="1">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row>
    <row r="573" ht="14.25" customHeight="1">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row>
    <row r="574" ht="14.25" customHeight="1">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row>
    <row r="575" ht="14.25" customHeight="1">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row>
    <row r="576" ht="14.25" customHeight="1">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row>
    <row r="577" ht="14.25" customHeight="1">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row>
    <row r="578" ht="14.25" customHeight="1">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row>
    <row r="579" ht="14.25" customHeight="1">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row>
    <row r="580" ht="14.25" customHeight="1">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row>
    <row r="581" ht="14.25" customHeight="1">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row>
    <row r="582" ht="14.25" customHeight="1">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row>
    <row r="583" ht="14.25" customHeight="1">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row>
    <row r="584" ht="14.25" customHeight="1">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row>
    <row r="585" ht="14.25" customHeight="1">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row>
    <row r="586" ht="14.25" customHeight="1">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row>
    <row r="587" ht="14.25" customHeight="1">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row>
    <row r="588" ht="14.25" customHeight="1">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row>
    <row r="589" ht="14.25" customHeight="1">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row>
    <row r="590" ht="14.25" customHeight="1">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row>
    <row r="591" ht="14.25" customHeight="1">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row>
    <row r="592" ht="14.25" customHeight="1">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row>
    <row r="593" ht="14.25" customHeight="1">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row>
    <row r="594" ht="14.25" customHeight="1">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row>
    <row r="595" ht="14.25" customHeight="1">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row>
    <row r="596" ht="14.25" customHeight="1">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row>
    <row r="597" ht="14.25" customHeight="1">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row>
    <row r="598" ht="14.25" customHeight="1">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row>
    <row r="599" ht="14.25" customHeight="1">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row>
    <row r="600" ht="14.25" customHeight="1">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row>
    <row r="601" ht="14.25" customHeight="1">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row>
    <row r="602" ht="14.25" customHeight="1">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row>
    <row r="603" ht="14.25" customHeight="1">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row>
    <row r="604" ht="14.25" customHeight="1">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row>
    <row r="605" ht="14.25" customHeight="1">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row>
    <row r="606" ht="14.25" customHeight="1">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row>
    <row r="607" ht="14.25" customHeight="1">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row>
    <row r="608" ht="14.25" customHeight="1">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row>
    <row r="609" ht="14.25" customHeight="1">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row>
    <row r="610" ht="14.25" customHeight="1">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row>
    <row r="611" ht="14.25" customHeight="1">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row>
    <row r="612" ht="14.25" customHeight="1">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row>
    <row r="613" ht="14.25" customHeight="1">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row>
    <row r="614" ht="14.25" customHeight="1">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row>
    <row r="615" ht="14.25" customHeight="1">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row>
    <row r="616" ht="14.25" customHeight="1">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row>
    <row r="617" ht="14.25" customHeight="1">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row>
    <row r="618" ht="14.25" customHeight="1">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row>
    <row r="619" ht="14.25" customHeight="1">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row>
    <row r="620" ht="14.25" customHeight="1">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row>
    <row r="621" ht="14.25" customHeight="1">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row>
    <row r="622" ht="14.25" customHeight="1">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row>
    <row r="623" ht="14.25" customHeight="1">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row>
    <row r="624" ht="14.25" customHeight="1">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row>
    <row r="625" ht="14.25" customHeight="1">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row>
    <row r="626" ht="14.25" customHeight="1">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row>
    <row r="627" ht="14.25" customHeight="1">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row>
    <row r="628" ht="14.25" customHeight="1">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row>
    <row r="629" ht="14.25" customHeight="1">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row>
    <row r="630" ht="14.25" customHeight="1">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row>
    <row r="631" ht="14.25" customHeight="1">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row>
    <row r="632" ht="14.25" customHeight="1">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row>
    <row r="633" ht="14.25" customHeight="1">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row>
    <row r="634" ht="14.25" customHeight="1">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row>
    <row r="635" ht="14.25" customHeight="1">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row>
    <row r="636" ht="14.25" customHeight="1">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row>
    <row r="637" ht="14.25" customHeight="1">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row>
    <row r="638" ht="14.25" customHeight="1">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row>
    <row r="639" ht="14.25" customHeight="1">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row>
    <row r="640" ht="14.25" customHeight="1">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row>
    <row r="641" ht="14.25" customHeight="1">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row>
    <row r="642" ht="14.25" customHeight="1">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row>
    <row r="643" ht="14.25" customHeight="1">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row>
    <row r="644" ht="14.25" customHeight="1">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row>
    <row r="645" ht="14.25" customHeight="1">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row>
    <row r="646" ht="14.25" customHeight="1">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row>
    <row r="647" ht="14.25" customHeight="1">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row>
    <row r="648" ht="14.25" customHeight="1">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row>
    <row r="649" ht="14.25" customHeight="1">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row>
    <row r="650" ht="14.25" customHeight="1">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row>
    <row r="651" ht="14.25" customHeight="1">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row>
    <row r="652" ht="14.25" customHeight="1">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row>
    <row r="653" ht="14.25" customHeight="1">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row>
    <row r="654" ht="14.25" customHeight="1">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row>
    <row r="655" ht="14.25" customHeight="1">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row>
    <row r="656" ht="14.25" customHeight="1">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row>
    <row r="657" ht="14.25" customHeight="1">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row>
    <row r="658" ht="14.25" customHeight="1">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row>
    <row r="659" ht="14.25" customHeight="1">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row>
    <row r="660" ht="14.25" customHeight="1">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row>
    <row r="661" ht="14.25" customHeight="1">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row>
    <row r="662" ht="14.25" customHeight="1">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row>
    <row r="663" ht="14.25" customHeight="1">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row>
    <row r="664" ht="14.25" customHeight="1">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row>
    <row r="665" ht="14.25" customHeight="1">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row>
    <row r="666" ht="14.25" customHeight="1">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row>
    <row r="667" ht="14.25" customHeight="1">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row>
    <row r="668" ht="14.25" customHeight="1">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row>
    <row r="669" ht="14.25" customHeight="1">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row>
    <row r="670" ht="14.25" customHeight="1">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row>
    <row r="671" ht="14.25" customHeight="1">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row>
    <row r="672" ht="14.25" customHeight="1">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row>
    <row r="673" ht="14.25" customHeight="1">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row>
    <row r="674" ht="14.25" customHeight="1">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row>
    <row r="675" ht="14.25" customHeight="1">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row>
    <row r="676" ht="14.25" customHeight="1">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row>
    <row r="677" ht="14.25" customHeight="1">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row>
    <row r="678" ht="14.25" customHeight="1">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row>
    <row r="679" ht="14.25" customHeight="1">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row>
    <row r="680" ht="14.25" customHeight="1">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row>
    <row r="681" ht="14.25" customHeight="1">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row>
    <row r="682" ht="14.25" customHeight="1">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row>
    <row r="683" ht="14.25" customHeight="1">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row>
    <row r="684" ht="14.25" customHeight="1">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row>
    <row r="685" ht="14.25" customHeight="1">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row>
    <row r="686" ht="14.25" customHeight="1">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row>
    <row r="687" ht="14.25" customHeight="1">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row>
    <row r="688" ht="14.25" customHeight="1">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row>
    <row r="689" ht="14.25" customHeight="1">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row>
    <row r="690" ht="14.25" customHeight="1">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row>
    <row r="691" ht="14.25" customHeight="1">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row>
    <row r="692" ht="14.25" customHeight="1">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row>
    <row r="693" ht="14.25" customHeight="1">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row>
    <row r="694" ht="14.25" customHeight="1">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row>
    <row r="695" ht="14.25" customHeight="1">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row>
    <row r="696" ht="14.25" customHeight="1">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row>
    <row r="697" ht="14.25" customHeight="1">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row>
    <row r="698" ht="14.25" customHeight="1">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row>
    <row r="699" ht="14.25" customHeight="1">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row>
    <row r="700" ht="14.25" customHeight="1">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row>
    <row r="701" ht="14.25" customHeight="1">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row>
    <row r="702" ht="14.25" customHeight="1">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row>
    <row r="703" ht="14.25" customHeight="1">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row>
    <row r="704" ht="14.25" customHeight="1">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row>
    <row r="705" ht="14.25" customHeight="1">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row>
    <row r="706" ht="14.25" customHeight="1">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row>
    <row r="707" ht="14.25" customHeight="1">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row>
    <row r="708" ht="14.25" customHeight="1">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row>
    <row r="709" ht="14.25" customHeight="1">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row>
    <row r="710" ht="14.25" customHeight="1">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row>
    <row r="711" ht="14.25" customHeight="1">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row>
    <row r="712" ht="14.25" customHeight="1">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row>
    <row r="713" ht="14.25" customHeight="1">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row>
    <row r="714" ht="14.25" customHeight="1">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row>
    <row r="715" ht="14.25" customHeight="1">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row>
    <row r="716" ht="14.25" customHeight="1">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row>
    <row r="717" ht="14.25" customHeight="1">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row>
    <row r="718" ht="14.25" customHeight="1">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row>
    <row r="719" ht="14.25" customHeight="1">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row>
    <row r="720" ht="14.25" customHeight="1">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row>
    <row r="721" ht="14.25" customHeight="1">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row>
    <row r="722" ht="14.25" customHeight="1">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row>
    <row r="723" ht="14.25" customHeight="1">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row>
    <row r="724" ht="14.25" customHeight="1">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row>
    <row r="725" ht="14.25" customHeight="1">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row>
    <row r="726" ht="14.25" customHeight="1">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row>
    <row r="727" ht="14.25" customHeight="1">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row>
    <row r="728" ht="14.25" customHeight="1">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row>
    <row r="729" ht="14.25" customHeight="1">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row>
    <row r="730" ht="14.25" customHeight="1">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row>
    <row r="731" ht="14.25" customHeight="1">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row>
    <row r="732" ht="14.25" customHeight="1">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row>
    <row r="733" ht="14.25" customHeight="1">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row>
    <row r="734" ht="14.25" customHeight="1">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row>
    <row r="735" ht="14.25" customHeight="1">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row>
    <row r="736" ht="14.25" customHeight="1">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row>
    <row r="737" ht="14.25" customHeight="1">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row>
    <row r="738" ht="14.25" customHeight="1">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row>
    <row r="739" ht="14.25" customHeight="1">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row>
    <row r="740" ht="14.25" customHeight="1">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row>
    <row r="741" ht="14.25" customHeight="1">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row>
    <row r="742" ht="14.25" customHeight="1">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row>
    <row r="743" ht="14.25" customHeight="1">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row>
    <row r="744" ht="14.25" customHeight="1">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row>
    <row r="745" ht="14.25" customHeight="1">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row>
    <row r="746" ht="14.25" customHeight="1">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row>
    <row r="747" ht="14.25" customHeight="1">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row>
    <row r="748" ht="14.25" customHeight="1">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row>
    <row r="749" ht="14.25" customHeight="1">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row>
    <row r="750" ht="14.25" customHeight="1">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row>
    <row r="751" ht="14.25" customHeight="1">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row>
    <row r="752" ht="14.25" customHeight="1">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row>
    <row r="753" ht="14.25" customHeight="1">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row>
    <row r="754" ht="14.25" customHeight="1">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row>
    <row r="755" ht="14.25" customHeight="1">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row>
    <row r="756" ht="14.25" customHeight="1">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row>
    <row r="757" ht="14.25" customHeight="1">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row>
    <row r="758" ht="14.25" customHeight="1">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row>
    <row r="759" ht="14.25" customHeight="1">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row>
    <row r="760" ht="14.25" customHeight="1">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row>
    <row r="761" ht="14.25" customHeight="1">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row>
    <row r="762" ht="14.25" customHeight="1">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row>
    <row r="763" ht="14.25" customHeight="1">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row>
    <row r="764" ht="14.25" customHeight="1">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row>
    <row r="765" ht="14.25" customHeight="1">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row>
    <row r="766" ht="14.25" customHeight="1">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row>
    <row r="767" ht="14.25" customHeight="1">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row>
    <row r="768" ht="14.25" customHeight="1">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row>
    <row r="769" ht="14.25" customHeight="1">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row>
    <row r="770" ht="14.25" customHeight="1">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row>
    <row r="771" ht="14.25" customHeight="1">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row>
    <row r="772" ht="14.25" customHeight="1">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row>
    <row r="773" ht="14.25" customHeight="1">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row>
    <row r="774" ht="14.25" customHeight="1">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row>
    <row r="775" ht="14.25" customHeight="1">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row>
    <row r="776" ht="14.25" customHeight="1">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row>
    <row r="777" ht="14.25" customHeight="1">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row>
    <row r="778" ht="14.25" customHeight="1">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row>
    <row r="779" ht="14.25" customHeight="1">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row>
    <row r="780" ht="14.25" customHeight="1">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row>
    <row r="781" ht="14.25" customHeight="1">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row>
    <row r="782" ht="14.25" customHeight="1">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row>
    <row r="783" ht="14.25" customHeight="1">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row>
    <row r="784" ht="14.25" customHeight="1">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row>
    <row r="785" ht="14.25" customHeight="1">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row>
    <row r="786" ht="14.25" customHeight="1">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row>
    <row r="787" ht="14.25" customHeight="1">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row>
    <row r="788" ht="14.25" customHeight="1">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row>
    <row r="789" ht="14.25" customHeight="1">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row>
    <row r="790" ht="14.25" customHeight="1">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row>
    <row r="791" ht="14.25" customHeight="1">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row>
    <row r="792" ht="14.25" customHeight="1">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row>
    <row r="793" ht="14.25" customHeight="1">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row>
    <row r="794" ht="14.25" customHeight="1">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row>
    <row r="795" ht="14.25" customHeight="1">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row>
    <row r="796" ht="14.25" customHeight="1">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row>
    <row r="797" ht="14.25" customHeight="1">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row>
    <row r="798" ht="14.25" customHeight="1">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row>
    <row r="799" ht="14.25" customHeight="1">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row>
    <row r="800" ht="14.25" customHeight="1">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row>
    <row r="801" ht="14.25" customHeight="1">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row>
    <row r="802" ht="14.25" customHeight="1">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row>
    <row r="803" ht="14.25" customHeight="1">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row>
    <row r="804" ht="14.25" customHeight="1">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row>
    <row r="805" ht="14.25" customHeight="1">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row>
    <row r="806" ht="14.25" customHeight="1">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row>
    <row r="807" ht="14.25" customHeight="1">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row>
    <row r="808" ht="14.25" customHeight="1">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row>
    <row r="809" ht="14.25" customHeight="1">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row>
    <row r="810" ht="14.25" customHeight="1">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row>
    <row r="811" ht="14.25" customHeight="1">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row>
    <row r="812" ht="14.25" customHeight="1">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row>
    <row r="813" ht="14.25" customHeight="1">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row>
    <row r="814" ht="14.25" customHeight="1">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row>
    <row r="815" ht="14.25" customHeight="1">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row>
    <row r="816" ht="14.25" customHeight="1">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row>
    <row r="817" ht="14.25" customHeight="1">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row>
    <row r="818" ht="14.25" customHeight="1">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row>
    <row r="819" ht="14.25" customHeight="1">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row>
    <row r="820" ht="14.25" customHeight="1">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row>
    <row r="821" ht="14.25" customHeight="1">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row>
    <row r="822" ht="14.25" customHeight="1">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row>
    <row r="823" ht="14.25" customHeight="1">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row>
    <row r="824" ht="14.25" customHeight="1">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row>
    <row r="825" ht="14.25" customHeight="1">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row>
    <row r="826" ht="14.25" customHeight="1">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row>
    <row r="827" ht="14.25" customHeight="1">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row>
    <row r="828" ht="14.25" customHeight="1">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row>
    <row r="829" ht="14.25" customHeight="1">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row>
    <row r="830" ht="14.25" customHeight="1">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row>
    <row r="831" ht="14.25" customHeight="1">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row>
    <row r="832" ht="14.25" customHeight="1">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row>
    <row r="833" ht="14.25" customHeight="1">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row>
    <row r="834" ht="14.25" customHeight="1">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row>
    <row r="835" ht="14.25" customHeight="1">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row>
    <row r="836" ht="14.25" customHeight="1">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row>
    <row r="837" ht="14.25" customHeight="1">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row>
    <row r="838" ht="14.25" customHeight="1">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row>
    <row r="839" ht="14.25" customHeight="1">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row>
    <row r="840" ht="14.25" customHeight="1">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row>
    <row r="841" ht="14.25" customHeight="1">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row>
    <row r="842" ht="14.25" customHeight="1">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row>
    <row r="843" ht="14.25" customHeight="1">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row>
    <row r="844" ht="14.25" customHeight="1">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row>
    <row r="845" ht="14.25" customHeight="1">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row>
    <row r="846" ht="14.25" customHeight="1">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row>
    <row r="847" ht="14.25" customHeight="1">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row>
    <row r="848" ht="14.25" customHeight="1">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row>
    <row r="849" ht="14.25" customHeight="1">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row>
    <row r="850" ht="14.25" customHeight="1">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row>
    <row r="851" ht="14.25" customHeight="1">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row>
    <row r="852" ht="14.25" customHeight="1">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row>
    <row r="853" ht="14.25" customHeight="1">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row>
    <row r="854" ht="14.25" customHeight="1">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row>
    <row r="855" ht="14.25" customHeight="1">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row>
    <row r="856" ht="14.25" customHeight="1">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row>
    <row r="857" ht="14.25" customHeight="1">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row>
    <row r="858" ht="14.25" customHeight="1">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row>
    <row r="859" ht="14.25" customHeight="1">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row>
    <row r="860" ht="14.25" customHeight="1">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row>
    <row r="861" ht="14.25" customHeight="1">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row>
    <row r="862" ht="14.25" customHeight="1">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row>
    <row r="863" ht="14.25" customHeight="1">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row>
    <row r="864" ht="14.25" customHeight="1">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row>
    <row r="865" ht="14.25" customHeight="1">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row>
    <row r="866" ht="14.25" customHeight="1">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row>
    <row r="867" ht="14.25" customHeight="1">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row>
    <row r="868" ht="14.25" customHeight="1">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row>
    <row r="869" ht="14.25" customHeight="1">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row>
    <row r="870" ht="14.25" customHeight="1">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row>
    <row r="871" ht="14.25" customHeight="1">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row>
    <row r="872" ht="14.25" customHeight="1">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row>
    <row r="873" ht="14.25" customHeight="1">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row>
    <row r="874" ht="14.25" customHeight="1">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row>
    <row r="875" ht="14.25" customHeight="1">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row>
    <row r="876" ht="14.25" customHeight="1">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row>
    <row r="877" ht="14.25" customHeight="1">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row>
    <row r="878" ht="14.25" customHeight="1">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row>
    <row r="879" ht="14.25" customHeight="1">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row>
    <row r="880" ht="14.25" customHeight="1">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row>
    <row r="881" ht="14.25" customHeight="1">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row>
    <row r="882" ht="14.25" customHeight="1">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row>
    <row r="883" ht="14.25" customHeight="1">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row>
    <row r="884" ht="14.25" customHeight="1">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row>
    <row r="885" ht="14.25" customHeight="1">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row>
    <row r="886" ht="14.25" customHeight="1">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row>
    <row r="887" ht="14.25" customHeight="1">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row>
    <row r="888" ht="14.25" customHeight="1">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row>
    <row r="889" ht="14.25" customHeight="1">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row>
    <row r="890" ht="14.25" customHeight="1">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row>
    <row r="891" ht="14.25" customHeight="1">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row>
    <row r="892" ht="14.25" customHeight="1">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row>
    <row r="893" ht="14.25" customHeight="1">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row>
    <row r="894" ht="14.25" customHeight="1">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row>
    <row r="895" ht="14.25" customHeight="1">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row>
    <row r="896" ht="14.25" customHeight="1">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row>
    <row r="897" ht="14.25" customHeight="1">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row>
    <row r="898" ht="14.25" customHeight="1">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row>
    <row r="899" ht="14.25" customHeight="1">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row>
    <row r="900" ht="14.25" customHeight="1">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row>
    <row r="901" ht="14.25" customHeight="1">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row>
    <row r="902" ht="14.25" customHeight="1">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row>
    <row r="903" ht="14.25" customHeight="1">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row>
    <row r="904" ht="14.25" customHeight="1">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row>
    <row r="905" ht="14.25" customHeight="1">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row>
    <row r="906" ht="14.25" customHeight="1">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row>
    <row r="907" ht="14.25" customHeight="1">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row>
    <row r="908" ht="14.25" customHeight="1">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row>
    <row r="909" ht="14.25" customHeight="1">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row>
    <row r="910" ht="14.25" customHeight="1">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row>
    <row r="911" ht="14.25" customHeight="1">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row>
    <row r="912" ht="14.25" customHeight="1">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row>
    <row r="913" ht="14.25" customHeight="1">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row>
    <row r="914" ht="14.25" customHeight="1">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row>
    <row r="915" ht="14.25" customHeight="1">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row>
    <row r="916" ht="14.25" customHeight="1">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row>
    <row r="917" ht="14.25" customHeight="1">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row>
    <row r="918" ht="14.25" customHeight="1">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row>
    <row r="919" ht="14.25" customHeight="1">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row>
    <row r="920" ht="14.25" customHeight="1">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row>
    <row r="921" ht="14.25" customHeight="1">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row>
    <row r="922" ht="14.25" customHeight="1">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row>
    <row r="923" ht="14.25" customHeight="1">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row>
    <row r="924" ht="14.25" customHeight="1">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row>
    <row r="925" ht="14.25" customHeight="1">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row>
    <row r="926" ht="14.25" customHeight="1">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row>
    <row r="927" ht="14.25" customHeight="1">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row>
    <row r="928" ht="14.25" customHeight="1">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row>
    <row r="929" ht="14.25" customHeight="1">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row>
    <row r="930" ht="14.25" customHeight="1">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row>
    <row r="931" ht="14.25" customHeight="1">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row>
    <row r="932" ht="14.25" customHeight="1">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row>
    <row r="933" ht="14.25" customHeight="1">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row>
    <row r="934" ht="14.25" customHeight="1">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row>
    <row r="935" ht="14.25" customHeight="1">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row>
    <row r="936" ht="14.25" customHeight="1">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row>
    <row r="937" ht="14.25" customHeight="1">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row>
    <row r="938" ht="14.25" customHeight="1">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row>
    <row r="939" ht="14.25" customHeight="1">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row>
    <row r="940" ht="14.25" customHeight="1">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row>
    <row r="941" ht="14.25" customHeight="1">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row>
    <row r="942" ht="14.25" customHeight="1">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row>
    <row r="943" ht="14.25" customHeight="1">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row>
    <row r="944" ht="14.25" customHeight="1">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row>
    <row r="945" ht="14.25" customHeight="1">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row>
    <row r="946" ht="14.25" customHeight="1">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row>
    <row r="947" ht="14.25" customHeight="1">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row>
    <row r="948" ht="14.25" customHeight="1">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row>
    <row r="949" ht="14.25" customHeight="1">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row>
    <row r="950" ht="14.25" customHeight="1">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row>
    <row r="951" ht="14.25" customHeight="1">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row>
    <row r="952" ht="14.25" customHeight="1">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row>
    <row r="953" ht="14.25" customHeight="1">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row>
    <row r="954" ht="14.25" customHeight="1">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row>
    <row r="955" ht="14.25" customHeight="1">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row>
    <row r="956" ht="14.25" customHeight="1">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row>
    <row r="957" ht="14.25" customHeight="1">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row>
    <row r="958" ht="14.25" customHeight="1">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row>
    <row r="959" ht="14.25" customHeight="1">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row>
    <row r="960" ht="14.25" customHeight="1">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row>
    <row r="961" ht="14.25" customHeight="1">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row>
    <row r="962" ht="14.25" customHeight="1">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row>
    <row r="963" ht="14.25" customHeight="1">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row>
    <row r="964" ht="14.25" customHeight="1">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row>
    <row r="965" ht="14.25" customHeight="1">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row>
    <row r="966" ht="14.25" customHeight="1">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row>
    <row r="967" ht="14.25" customHeight="1">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row>
    <row r="968" ht="14.25" customHeight="1">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row>
    <row r="969" ht="14.25" customHeight="1">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row>
    <row r="970" ht="14.25" customHeight="1">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row>
    <row r="971" ht="14.25" customHeight="1">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row>
    <row r="972" ht="14.25" customHeight="1">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row>
    <row r="973" ht="14.25" customHeight="1">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row>
    <row r="974" ht="14.25" customHeight="1">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row>
    <row r="975" ht="14.25" customHeight="1">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row>
    <row r="976" ht="14.25" customHeight="1">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row>
    <row r="977" ht="14.25" customHeight="1">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row>
    <row r="978" ht="14.25" customHeight="1">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row>
    <row r="979" ht="14.25" customHeight="1">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row>
    <row r="980" ht="14.25" customHeight="1">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row>
    <row r="981" ht="14.25" customHeight="1">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row>
    <row r="982" ht="14.25" customHeight="1">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row>
    <row r="983" ht="14.25" customHeight="1">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row>
    <row r="984" ht="14.25" customHeight="1">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row>
    <row r="985" ht="14.25" customHeight="1">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row>
    <row r="986" ht="14.25" customHeight="1">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row>
    <row r="987" ht="14.25" customHeight="1">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row>
    <row r="988" ht="14.25" customHeight="1">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row>
    <row r="989" ht="14.25" customHeight="1">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row>
    <row r="990" ht="14.25" customHeight="1">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row>
    <row r="991" ht="14.25" customHeight="1">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row>
    <row r="992" ht="14.25" customHeight="1">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row>
    <row r="993" ht="14.25" customHeight="1">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row>
    <row r="994" ht="14.25" customHeight="1">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row>
    <row r="995" ht="14.25" customHeight="1">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row>
    <row r="996" ht="14.25" customHeight="1">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row>
    <row r="997" ht="14.25" customHeight="1">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row>
    <row r="998" ht="14.25" customHeight="1">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row>
    <row r="999" ht="14.25" customHeight="1">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row>
    <row r="1000" ht="14.25" customHeight="1">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row>
  </sheetData>
  <mergeCells count="48">
    <mergeCell ref="F4:I4"/>
    <mergeCell ref="F5:I5"/>
    <mergeCell ref="E6:I6"/>
    <mergeCell ref="G7:I7"/>
    <mergeCell ref="G8:I8"/>
    <mergeCell ref="G9:I9"/>
    <mergeCell ref="E11:F11"/>
    <mergeCell ref="E12:F12"/>
    <mergeCell ref="H12:I12"/>
    <mergeCell ref="H14:I14"/>
    <mergeCell ref="E16:F16"/>
    <mergeCell ref="E17:F17"/>
    <mergeCell ref="E18:F18"/>
    <mergeCell ref="E19:F19"/>
    <mergeCell ref="E20:F20"/>
    <mergeCell ref="E21:F21"/>
    <mergeCell ref="E22:F22"/>
    <mergeCell ref="E23:F23"/>
    <mergeCell ref="E24:F24"/>
    <mergeCell ref="E25:F25"/>
    <mergeCell ref="E26:F26"/>
    <mergeCell ref="E27:F27"/>
    <mergeCell ref="E28:F28"/>
    <mergeCell ref="E29:F29"/>
    <mergeCell ref="E30:F30"/>
    <mergeCell ref="E31:F31"/>
    <mergeCell ref="E32:F32"/>
    <mergeCell ref="E34:F34"/>
    <mergeCell ref="E35:F35"/>
    <mergeCell ref="E36:F36"/>
    <mergeCell ref="E37:F37"/>
    <mergeCell ref="E38:F38"/>
    <mergeCell ref="E39:F39"/>
    <mergeCell ref="E40:F40"/>
    <mergeCell ref="E41:F41"/>
    <mergeCell ref="E49:F49"/>
    <mergeCell ref="E50:F50"/>
    <mergeCell ref="E51:F51"/>
    <mergeCell ref="E52:F52"/>
    <mergeCell ref="A53:K53"/>
    <mergeCell ref="J54:K54"/>
    <mergeCell ref="E42:F42"/>
    <mergeCell ref="E43:F43"/>
    <mergeCell ref="E44:F44"/>
    <mergeCell ref="E45:F45"/>
    <mergeCell ref="E46:F46"/>
    <mergeCell ref="E47:F47"/>
    <mergeCell ref="E48:F48"/>
  </mergeCells>
  <printOptions horizontalCentered="1"/>
  <pageMargins bottom="0.75" footer="0.0" header="0.0" left="0.25" right="0.25" top="0.75"/>
  <pageSetup fitToHeight="0" orientation="portrait"/>
  <headerFooter>
    <oddFooter>&amp;C&amp;P/</oddFooter>
  </headerFooter>
  <drawing r:id="rId1"/>
</worksheet>
</file>